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300" windowWidth="11970" windowHeight="3240" activeTab="0"/>
  </bookViews>
  <sheets>
    <sheet name="Summary" sheetId="1" r:id="rId1"/>
    <sheet name="Total Cost" sheetId="2" r:id="rId2"/>
    <sheet name="Marking" sheetId="3" r:id="rId3"/>
    <sheet name="Instructions" sheetId="4" r:id="rId4"/>
  </sheets>
  <definedNames/>
  <calcPr fullCalcOnLoad="1" fullPrecision="0"/>
</workbook>
</file>

<file path=xl/comments1.xml><?xml version="1.0" encoding="utf-8"?>
<comments xmlns="http://schemas.openxmlformats.org/spreadsheetml/2006/main">
  <authors>
    <author>BFBC</author>
  </authors>
  <commentList>
    <comment ref="D41" authorId="0">
      <text>
        <r>
          <rPr>
            <b/>
            <sz val="10"/>
            <color indexed="10"/>
            <rFont val="Tahoma"/>
            <family val="2"/>
          </rPr>
          <t>This cell must total 100</t>
        </r>
        <r>
          <rPr>
            <sz val="8"/>
            <rFont val="Tahoma"/>
            <family val="2"/>
          </rPr>
          <t xml:space="preserve">
</t>
        </r>
      </text>
    </comment>
  </commentList>
</comments>
</file>

<file path=xl/sharedStrings.xml><?xml version="1.0" encoding="utf-8"?>
<sst xmlns="http://schemas.openxmlformats.org/spreadsheetml/2006/main" count="152" uniqueCount="113">
  <si>
    <t>Overall Quality Threshold:</t>
  </si>
  <si>
    <t>Quality Criteria</t>
  </si>
  <si>
    <t>Totals</t>
  </si>
  <si>
    <t>Quality</t>
  </si>
  <si>
    <t>Threshold
(individual)</t>
  </si>
  <si>
    <t>Criteria</t>
  </si>
  <si>
    <t>QUALITY SCORES</t>
  </si>
  <si>
    <t>OVERALL SCORES</t>
  </si>
  <si>
    <t>Overall Score</t>
  </si>
  <si>
    <t>%</t>
  </si>
  <si>
    <t>Quality Score (as % of highest score)</t>
  </si>
  <si>
    <t>Assessors:</t>
  </si>
  <si>
    <t>Score</t>
  </si>
  <si>
    <t>Weighted
Score</t>
  </si>
  <si>
    <t xml:space="preserve">Quality Weighting: </t>
  </si>
  <si>
    <t>Weight
(%)</t>
  </si>
  <si>
    <t>Rating of Response</t>
  </si>
  <si>
    <t>Tender Price</t>
  </si>
  <si>
    <t>L/Ln x 100</t>
  </si>
  <si>
    <t>Lowest Tender (L)</t>
  </si>
  <si>
    <t>Nth Lowest Tender (Ln)</t>
  </si>
  <si>
    <t>Scoring - Quality Criteria</t>
  </si>
  <si>
    <t>Scoring - Tender Price</t>
  </si>
  <si>
    <t>Item</t>
  </si>
  <si>
    <t xml:space="preserve">Estimated </t>
  </si>
  <si>
    <t>Quantity</t>
  </si>
  <si>
    <t>Rate</t>
  </si>
  <si>
    <t>Total (£)</t>
  </si>
  <si>
    <t>Unit</t>
  </si>
  <si>
    <t>Value for Money Ranking</t>
  </si>
  <si>
    <t>Is overall quality threshold reached? (yes/no)</t>
  </si>
  <si>
    <t>Tenderer 1</t>
  </si>
  <si>
    <t>Tenderer 2</t>
  </si>
  <si>
    <t>Tenderer 3</t>
  </si>
  <si>
    <t>Tenderer 4</t>
  </si>
  <si>
    <t>Tenderer 5</t>
  </si>
  <si>
    <t>Satisfactory or Compliant Submission  - which meets the essential requirements and is explained in adequate detail.</t>
  </si>
  <si>
    <t>9 - 10</t>
  </si>
  <si>
    <t>7 - 8</t>
  </si>
  <si>
    <t>1 - 2</t>
  </si>
  <si>
    <t>3 - 4</t>
  </si>
  <si>
    <t>5 - 6</t>
  </si>
  <si>
    <t>Tenderer 6</t>
  </si>
  <si>
    <t>Tenderer 7</t>
  </si>
  <si>
    <t>Weak or Partially Compliant (Minor issues)  Submission  - which in some areas falls short of requirements and is poorly explained.</t>
  </si>
  <si>
    <t>Un acceptable or Non Compliant (Major issues) Submission which fails to meet requirements and is not explained.</t>
  </si>
  <si>
    <t xml:space="preserve">USING THE TOOL
</t>
  </si>
  <si>
    <r>
      <t>Very</t>
    </r>
    <r>
      <rPr>
        <b/>
        <sz val="11"/>
        <rFont val="Arial"/>
        <family val="2"/>
      </rPr>
      <t xml:space="preserve"> </t>
    </r>
    <r>
      <rPr>
        <sz val="11"/>
        <rFont val="Arial"/>
        <family val="2"/>
      </rPr>
      <t>Good  or Fully Compliant Submission  - which meets all requirements and is fully explained in comprehensive detail.</t>
    </r>
  </si>
  <si>
    <r>
      <t>Good or Fully Compliant</t>
    </r>
    <r>
      <rPr>
        <b/>
        <sz val="11"/>
        <rFont val="Arial"/>
        <family val="2"/>
      </rPr>
      <t xml:space="preserve"> </t>
    </r>
    <r>
      <rPr>
        <sz val="11"/>
        <rFont val="Arial"/>
        <family val="2"/>
      </rPr>
      <t xml:space="preserve"> Submission  - which meets all the requirements and is explained in reasonable detail.</t>
    </r>
  </si>
  <si>
    <r>
      <t xml:space="preserve">CONVENTIONS
</t>
    </r>
    <r>
      <rPr>
        <sz val="11"/>
        <rFont val="Arial"/>
        <family val="2"/>
      </rPr>
      <t xml:space="preserve">* Blue cells denote data entry cells.
* Black cells contain calculations and are "locked" - see 'Troubleshooting' below.
</t>
    </r>
  </si>
  <si>
    <r>
      <t>Step 2 - Configuring the Marking sheet</t>
    </r>
    <r>
      <rPr>
        <sz val="11"/>
        <rFont val="Arial"/>
        <family val="2"/>
      </rPr>
      <t xml:space="preserve">
Next configure the 'Marking' sheet by entering:
* the 'Rating of Response' for scoring the Quality Criteria based on a marking scheme of 1 to 10.
Note: This example shows a simple generic 'Rating of Response' applying to all the individual Quality Criteria. This shoud be reviewed/amended to suit the particular requirement/quality criteria in question.
</t>
    </r>
  </si>
  <si>
    <r>
      <t>Step 5 - Entering the quality scores</t>
    </r>
    <r>
      <rPr>
        <sz val="11"/>
        <rFont val="Arial"/>
        <family val="2"/>
      </rPr>
      <t xml:space="preserve">
Finally complete the quality evaluation in the 'Scores' sheet by entering:
* the Tenderer's quality scores for each quality criterion.
The Quality Score, Overall Score and Value for Money Ranking for each Tenderer will now be automatically calculated and displayed.
</t>
    </r>
  </si>
  <si>
    <t xml:space="preserve">Contract Title: </t>
  </si>
  <si>
    <t>??</t>
  </si>
  <si>
    <r>
      <t xml:space="preserve">Increasing the number of Quality Criteria in the Scores Sheet
</t>
    </r>
    <r>
      <rPr>
        <sz val="11"/>
        <rFont val="Arial"/>
        <family val="2"/>
      </rPr>
      <t>Step 1 - Highlight the number of rows you wish to insert. Click Insert, Rows.</t>
    </r>
    <r>
      <rPr>
        <b/>
        <sz val="11"/>
        <rFont val="Arial"/>
        <family val="2"/>
      </rPr>
      <t xml:space="preserve">
</t>
    </r>
    <r>
      <rPr>
        <sz val="11"/>
        <rFont val="Arial"/>
        <family val="2"/>
      </rPr>
      <t xml:space="preserve">Step 2 - Autofill columns F, H, J, L, N etc                                                                                                                                                                    Step 3 - Insert weightings in column D. </t>
    </r>
    <r>
      <rPr>
        <u val="single"/>
        <sz val="11"/>
        <rFont val="Arial"/>
        <family val="2"/>
      </rPr>
      <t>NB</t>
    </r>
    <r>
      <rPr>
        <sz val="11"/>
        <rFont val="Arial"/>
        <family val="2"/>
      </rPr>
      <t xml:space="preserve"> These must total 100 in cell D21</t>
    </r>
  </si>
  <si>
    <t>Tenderer 8</t>
  </si>
  <si>
    <r>
      <t xml:space="preserve">
TECHNICAL SUPPORT
</t>
    </r>
    <r>
      <rPr>
        <sz val="11"/>
        <rFont val="Arial"/>
        <family val="2"/>
      </rPr>
      <t xml:space="preserve">To obtain technical support or report 'bugs', please contact:
The Procurement Team   Ext 2071
</t>
    </r>
  </si>
  <si>
    <t>Quality Rank</t>
  </si>
  <si>
    <t>Quality weighting x Quality score</t>
  </si>
  <si>
    <t>Quality &amp; Total Cost Scores for Tender Evaluation</t>
  </si>
  <si>
    <t xml:space="preserve">Total Cost Weighting: </t>
  </si>
  <si>
    <t>Tender Total Cost (£)</t>
  </si>
  <si>
    <t>Total Cost Score (lowest / next lowest x 100)</t>
  </si>
  <si>
    <t>Total Cost Rank</t>
  </si>
  <si>
    <t>Total Cost weighting x Total Cost score</t>
  </si>
  <si>
    <t>Calculation of Total Cost</t>
  </si>
  <si>
    <t>Total Cost</t>
  </si>
  <si>
    <t>Total Cost Score (L/Ln x 100) pts</t>
  </si>
  <si>
    <t>Score       (0-10)</t>
  </si>
  <si>
    <r>
      <t xml:space="preserve">Step 1 - Configuring the Total Cost Sheet
</t>
    </r>
    <r>
      <rPr>
        <sz val="11"/>
        <rFont val="Arial"/>
        <family val="2"/>
      </rPr>
      <t>First configure the 'Total Cost' sheet by entering:
* the names of the Tenderers
* Item
* Unit
* Estimated Quantities
The configured sheet should now mirror the contents of the Total Cost Schedule in  the ITT.  The name of the Tenderers will automatically be linked through to the 'Scores' sheet.</t>
    </r>
  </si>
  <si>
    <r>
      <t xml:space="preserve">TROUBLESHOOTING
</t>
    </r>
    <r>
      <rPr>
        <sz val="11"/>
        <rFont val="Arial"/>
        <family val="2"/>
      </rPr>
      <t>Reducing the number of Tenderers in the Total Cost Sheet.
step 1 - unlock the protected cells by clicking Tools, Protection, Unprotect Sheet.
step 2 - re-enable column and row headings by clicking Tools, Options then clicking the View tab and selecting Row &amp; column headers.
step 3 - delete any surplus columns starting from the right of the sheet and working backwards.i.e. start by selecting columns Q &amp; R ( Tenderer 7), then clicking Edit, Delete.</t>
    </r>
    <r>
      <rPr>
        <b/>
        <sz val="11"/>
        <rFont val="Arial"/>
        <family val="2"/>
      </rPr>
      <t xml:space="preserve">
</t>
    </r>
  </si>
  <si>
    <r>
      <t xml:space="preserve">Reducing the number of Tenderers in the Scores Sheet.
</t>
    </r>
    <r>
      <rPr>
        <sz val="11"/>
        <rFont val="Arial"/>
        <family val="2"/>
      </rPr>
      <t>Follow steps 1 to 3 shown in Reducing the number of Tenderers in the Total Cost Sheet.</t>
    </r>
    <r>
      <rPr>
        <b/>
        <sz val="11"/>
        <rFont val="Arial"/>
        <family val="2"/>
      </rPr>
      <t xml:space="preserve">
</t>
    </r>
  </si>
  <si>
    <r>
      <t xml:space="preserve">Amending the number of items in the Total Cost Sheet
</t>
    </r>
    <r>
      <rPr>
        <sz val="11"/>
        <rFont val="Arial"/>
        <family val="2"/>
      </rPr>
      <t>Step 1 - follow steps 1 and 2 shown in Reducing the number of Tenderers in the Total Cost Sheet.
Step 2 - either delete any surplus rows starting from the bottom of the sheet and working upwards.i.e. start by selecting row 14 (Item 10), then clicking Edit, Delete  or insert any new rows starting from the bottom of the sheet and working downwards.i.e. start by selecting row 14 (Item 10), then clicking Edit, Insert.
Step 3 - after inserting any additional rows, autofill/copy the formula into the new rows by selecting cells B13 to N13 then dragging them down over the new rows.</t>
    </r>
    <r>
      <rPr>
        <b/>
        <sz val="11"/>
        <rFont val="Arial"/>
        <family val="2"/>
      </rPr>
      <t xml:space="preserve">
</t>
    </r>
  </si>
  <si>
    <r>
      <t xml:space="preserve">Reducing the number of Quality Criteria in the Scores Sheet
</t>
    </r>
    <r>
      <rPr>
        <sz val="11"/>
        <rFont val="Arial"/>
        <family val="2"/>
      </rPr>
      <t xml:space="preserve">Step 1 - follow steps 1 and 2 shown in Reducing the number of Tenderers in the Total Cost Sheet.
Step 2 - delete any surplus rows starting from the bottom of the sheet and working upwards.i.e. start by selecting row 20 (10th Criterion), then clicking Edit, Delete.
</t>
    </r>
  </si>
  <si>
    <r>
      <t>Step 3 - Configuring the Scores sheet</t>
    </r>
    <r>
      <rPr>
        <sz val="11"/>
        <rFont val="Arial"/>
        <family val="2"/>
      </rPr>
      <t xml:space="preserve">
Next configure the quality evaluation parameters in the 'Scores' sheet by entering:
* the Quality Weighting
* the Overall Quality Threshold
* the individual Quality Criterion
* any individual Quality Thresholds for particular criteria
* the Criteria Weight for each criterion
</t>
    </r>
  </si>
  <si>
    <r>
      <t xml:space="preserve">Step 4 - Entering the tender prices and other costs
</t>
    </r>
    <r>
      <rPr>
        <sz val="11"/>
        <rFont val="Arial"/>
        <family val="2"/>
      </rPr>
      <t>Next complete the price evaluation in the 'Total Cost' sheet by entering:
* the Tenderer's rates / prices for each item or other costs identified during the tender process
The Total Cost and Total Cost Score for each tenderer will then be automatically calculated and linked through to the 'Scores' sheet. 
Note: If a tenderer has declined to bid or not responded, then leave the relevant 'Rate' column blank - the tool will automatically discount that tenderer from the evaluation.</t>
    </r>
    <r>
      <rPr>
        <b/>
        <sz val="11"/>
        <rFont val="Arial"/>
        <family val="2"/>
      </rPr>
      <t xml:space="preserve">
</t>
    </r>
  </si>
  <si>
    <r>
      <t>INTRODUCTION</t>
    </r>
    <r>
      <rPr>
        <sz val="11"/>
        <rFont val="Arial"/>
        <family val="2"/>
      </rPr>
      <t xml:space="preserve">
This tool features:
+ automatic calculation of total cost
+ user configurable settings for Overall Quality/Total Cost Weighting, Overall and Individual Quality Thresholds
+ automatic data entry validation
+ automatic calculation of total cost scores, quality scores, overall weighted scores and value for money rankings
</t>
    </r>
  </si>
  <si>
    <t>TOTAL COST SCORES</t>
  </si>
  <si>
    <t>Community support tender</t>
  </si>
  <si>
    <t>Monday to Sunday standard rate</t>
  </si>
  <si>
    <t>Bank Holidays &amp; Special Holidays</t>
  </si>
  <si>
    <t>Schedule 1 (pass/fail)</t>
  </si>
  <si>
    <t>1.1.1 Specification Compliance (pass/fail)</t>
  </si>
  <si>
    <t>1.2.1 Outline of Service based on projected hours</t>
  </si>
  <si>
    <t>1.2.2 Integration with Voluntary &amp; Community sector</t>
  </si>
  <si>
    <t>1.3.2 Complaint Equality &amp; Human Right Commission (pass/fail)</t>
  </si>
  <si>
    <t>1.3.4 Delivery of personalised Support</t>
  </si>
  <si>
    <t>1.4.1 Branch organisational structure</t>
  </si>
  <si>
    <t>1.4.2 Management of day to day contract &amp; customer service</t>
  </si>
  <si>
    <t>1.5.1 Approach to staff training</t>
  </si>
  <si>
    <t>1.5.2 Hours of training listed by topic</t>
  </si>
  <si>
    <t>1.6.1 Case study</t>
  </si>
  <si>
    <t>1.7.1 Technology &amp; systems for service</t>
  </si>
  <si>
    <t>1.7.2 Previous experience of similar model</t>
  </si>
  <si>
    <t>1.7.3 Evaluation and transfer for existing users of service</t>
  </si>
  <si>
    <t>1.8.1 Attendance of monitoring meetings</t>
  </si>
  <si>
    <t>1.8.3 Monitoring use of sub contractors</t>
  </si>
  <si>
    <t>1.9.1 Innovation &amp; Service Delivery</t>
  </si>
  <si>
    <t>1.9.2 How support is provided to meet outcomes</t>
  </si>
  <si>
    <t>1.9.3 Organisations Project Implementation Plan</t>
  </si>
  <si>
    <t>1.9.4 Regeneration - recruitment &amp; retention</t>
  </si>
  <si>
    <t>1.10.1 Health &amp; Safety (pass/fail)</t>
  </si>
  <si>
    <t>1.11.1 DBS checks</t>
  </si>
  <si>
    <t>1.12.1 Customer Satisfaction</t>
  </si>
  <si>
    <t>1.12.2 Continuous improvement</t>
  </si>
  <si>
    <t>2.2.1 Pricing basis</t>
  </si>
  <si>
    <t>3.1 Contract compliance (pass/fail)</t>
  </si>
  <si>
    <t>1.8.2 Contract penalties and defaults (pass/qualified pass/fail)</t>
  </si>
  <si>
    <t>1.3.3 Equal Opportunties &amp; sub contracting</t>
  </si>
  <si>
    <t>1.3.1 Equal Opportunities- unlawful discrimination</t>
  </si>
  <si>
    <t>Appendix C - Evaluation Spreadsheet</t>
  </si>
  <si>
    <t>per each hr</t>
  </si>
  <si>
    <t>References</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</si>
</sst>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quot;£&quot;* #,##0_-;\-&quot;£&quot;* #,##0_-;_-&quot;£&quot;* &quot;-&quot;??_-;_-@_-"/>
    <numFmt numFmtId="166" formatCode=";;;"/>
    <numFmt numFmtId="167" formatCode="&quot;£&quot;#,##0.000"/>
    <numFmt numFmtId="168" formatCode="&quot;£&quot;#,##0.0000"/>
    <numFmt numFmtId="169" formatCode="&quot;£&quot;#,##0.00"/>
    <numFmt numFmtId="170" formatCode="0.000"/>
    <numFmt numFmtId="171" formatCode="0.0000"/>
    <numFmt numFmtId="172" formatCode="&quot;Yes&quot;;&quot;Yes&quot;;&quot;No&quot;"/>
    <numFmt numFmtId="173" formatCode="&quot;True&quot;;&quot;True&quot;;&quot;False&quot;"/>
    <numFmt numFmtId="174" formatCode="&quot;On&quot;;&quot;On&quot;;&quot;Off&quot;"/>
    <numFmt numFmtId="175" formatCode="[$€-2]\ #,##0.00_);[Red]\([$€-2]\ #,##0.00\)"/>
  </numFmts>
  <fonts count="53">
    <font>
      <sz val="12"/>
      <name val="Times New Roman"/>
      <family val="0"/>
    </font>
    <font>
      <sz val="10"/>
      <name val="Times New Roman"/>
      <family val="1"/>
    </font>
    <font>
      <sz val="11"/>
      <name val="Arial"/>
      <family val="2"/>
    </font>
    <font>
      <b/>
      <sz val="11"/>
      <name val="Arial"/>
      <family val="2"/>
    </font>
    <font>
      <b/>
      <sz val="11"/>
      <color indexed="12"/>
      <name val="Arial"/>
      <family val="2"/>
    </font>
    <font>
      <sz val="11"/>
      <color indexed="12"/>
      <name val="Arial"/>
      <family val="2"/>
    </font>
    <font>
      <i/>
      <sz val="11"/>
      <color indexed="12"/>
      <name val="Arial"/>
      <family val="2"/>
    </font>
    <font>
      <sz val="11"/>
      <color indexed="9"/>
      <name val="Arial"/>
      <family val="2"/>
    </font>
    <font>
      <i/>
      <sz val="11"/>
      <name val="Arial"/>
      <family val="2"/>
    </font>
    <font>
      <sz val="8"/>
      <name val="Tahoma"/>
      <family val="2"/>
    </font>
    <font>
      <b/>
      <sz val="10"/>
      <color indexed="10"/>
      <name val="Tahoma"/>
      <family val="2"/>
    </font>
    <font>
      <u val="single"/>
      <sz val="11"/>
      <name val="Arial"/>
      <family val="2"/>
    </font>
    <font>
      <sz val="8"/>
      <name val="Times New Roman"/>
      <family val="1"/>
    </font>
    <font>
      <sz val="12"/>
      <name val="Arial"/>
      <family val="2"/>
    </font>
    <font>
      <b/>
      <sz val="14"/>
      <name val="Arial"/>
      <family val="2"/>
    </font>
    <font>
      <sz val="11"/>
      <color indexed="10"/>
      <name val="Arial"/>
      <family val="2"/>
    </font>
    <font>
      <sz val="14"/>
      <name val="Arial"/>
      <family val="2"/>
    </font>
    <font>
      <b/>
      <sz val="14"/>
      <color indexed="12"/>
      <name val="Arial"/>
      <family val="2"/>
    </font>
    <font>
      <sz val="11"/>
      <color indexed="8"/>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62"/>
      <name val="Arial"/>
      <family val="2"/>
    </font>
    <font>
      <b/>
      <sz val="13"/>
      <color indexed="62"/>
      <name val="Arial"/>
      <family val="2"/>
    </font>
    <font>
      <b/>
      <sz val="11"/>
      <color indexed="6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62"/>
      <name val="Cambria"/>
      <family val="2"/>
    </font>
    <font>
      <b/>
      <sz val="11"/>
      <color indexed="8"/>
      <name val="Arial"/>
      <family val="2"/>
    </font>
    <font>
      <i/>
      <sz val="11"/>
      <color indexed="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i/>
      <sz val="11"/>
      <color rgb="FFFF0000"/>
      <name val="Arial"/>
      <family val="2"/>
    </font>
    <font>
      <b/>
      <sz val="8"/>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double"/>
      <top style="thin"/>
      <bottom style="thin"/>
    </border>
    <border>
      <left style="double"/>
      <right style="thin"/>
      <top style="thin"/>
      <bottom style="thin"/>
    </border>
    <border>
      <left>
        <color indexed="63"/>
      </left>
      <right style="thin"/>
      <top style="thin"/>
      <bottom style="double"/>
    </border>
    <border>
      <left style="double"/>
      <right style="thin"/>
      <top>
        <color indexed="63"/>
      </top>
      <bottom style="thin"/>
    </border>
    <border>
      <left style="thin"/>
      <right style="double"/>
      <top>
        <color indexed="63"/>
      </top>
      <bottom style="thin"/>
    </border>
    <border>
      <left style="thin"/>
      <right style="double"/>
      <top style="thin"/>
      <bottom style="thin"/>
    </border>
    <border>
      <left style="double"/>
      <right style="thin"/>
      <top style="thin"/>
      <bottom style="double"/>
    </border>
    <border>
      <left style="thin"/>
      <right style="double"/>
      <top style="thin"/>
      <bottom style="double"/>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style="thin"/>
    </border>
    <border>
      <left>
        <color indexed="63"/>
      </left>
      <right style="double"/>
      <top>
        <color indexed="63"/>
      </top>
      <bottom style="thin"/>
    </border>
    <border>
      <left style="thin"/>
      <right style="thin"/>
      <top style="thin"/>
      <bottom>
        <color indexed="63"/>
      </bottom>
    </border>
    <border>
      <left>
        <color indexed="63"/>
      </left>
      <right style="double"/>
      <top style="thin"/>
      <bottom style="double"/>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style="thin"/>
      <top style="thin"/>
      <bottom>
        <color indexed="63"/>
      </bottom>
    </border>
    <border>
      <left style="double"/>
      <right style="thin"/>
      <top>
        <color indexed="63"/>
      </top>
      <bottom style="double"/>
    </border>
    <border>
      <left style="thin"/>
      <right style="thin"/>
      <top>
        <color indexed="63"/>
      </top>
      <bottom style="double"/>
    </border>
    <border>
      <left style="double"/>
      <right>
        <color indexed="63"/>
      </right>
      <top style="thin"/>
      <bottom style="thin"/>
    </border>
    <border>
      <left style="double"/>
      <right>
        <color indexed="63"/>
      </right>
      <top style="thin"/>
      <bottom style="double"/>
    </border>
    <border>
      <left>
        <color indexed="63"/>
      </left>
      <right>
        <color indexed="63"/>
      </right>
      <top style="thin"/>
      <bottom style="double"/>
    </border>
    <border>
      <left style="thin"/>
      <right>
        <color indexed="63"/>
      </right>
      <top style="thin"/>
      <bottom style="double"/>
    </border>
    <border>
      <left>
        <color indexed="63"/>
      </left>
      <right>
        <color indexed="63"/>
      </right>
      <top>
        <color indexed="63"/>
      </top>
      <bottom style="double"/>
    </border>
    <border>
      <left>
        <color indexed="63"/>
      </left>
      <right>
        <color indexed="63"/>
      </right>
      <top style="double"/>
      <bottom>
        <color indexed="63"/>
      </bottom>
    </border>
    <border>
      <left>
        <color indexed="63"/>
      </left>
      <right style="double"/>
      <top style="thin"/>
      <bottom>
        <color indexed="63"/>
      </bottom>
    </border>
    <border>
      <left>
        <color indexed="63"/>
      </left>
      <right style="double"/>
      <top>
        <color indexed="63"/>
      </top>
      <bottom>
        <color indexed="63"/>
      </bottom>
    </border>
    <border>
      <left>
        <color indexed="63"/>
      </left>
      <right style="thin"/>
      <top style="thin"/>
      <bottom>
        <color indexed="63"/>
      </bottom>
    </border>
    <border>
      <left style="thin"/>
      <right style="thin"/>
      <top>
        <color indexed="63"/>
      </top>
      <bottom style="thin"/>
    </border>
    <border>
      <left style="double"/>
      <right>
        <color indexed="63"/>
      </right>
      <top style="thin"/>
      <bottom>
        <color indexed="63"/>
      </bottom>
    </border>
    <border>
      <left style="double"/>
      <right>
        <color indexed="63"/>
      </right>
      <top>
        <color indexed="63"/>
      </top>
      <bottom style="thin"/>
    </border>
    <border>
      <left style="thin"/>
      <right>
        <color indexed="63"/>
      </right>
      <top>
        <color indexed="63"/>
      </top>
      <bottom style="thin"/>
    </border>
    <border>
      <left style="double"/>
      <right>
        <color indexed="63"/>
      </right>
      <top>
        <color indexed="63"/>
      </top>
      <bottom style="double"/>
    </border>
    <border>
      <left>
        <color indexed="63"/>
      </left>
      <right style="double"/>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style="double"/>
      <right style="thin"/>
      <top style="double"/>
      <bottom style="thin"/>
    </border>
    <border>
      <left style="thin"/>
      <right style="double"/>
      <top style="double"/>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85">
    <xf numFmtId="0" fontId="0" fillId="0" borderId="0" xfId="0" applyAlignment="1">
      <alignment/>
    </xf>
    <xf numFmtId="0" fontId="0" fillId="0" borderId="0" xfId="0" applyAlignment="1">
      <alignment vertical="center"/>
    </xf>
    <xf numFmtId="0" fontId="1" fillId="0" borderId="0" xfId="0" applyFont="1" applyAlignment="1">
      <alignment wrapText="1"/>
    </xf>
    <xf numFmtId="0" fontId="2" fillId="0" borderId="0" xfId="0" applyFont="1" applyAlignment="1">
      <alignment vertical="center"/>
    </xf>
    <xf numFmtId="0" fontId="4" fillId="0" borderId="10" xfId="0" applyFont="1" applyBorder="1" applyAlignment="1" applyProtection="1">
      <alignment vertical="center"/>
      <protection locked="0"/>
    </xf>
    <xf numFmtId="0" fontId="3" fillId="0" borderId="11" xfId="0" applyFont="1" applyBorder="1" applyAlignment="1" applyProtection="1">
      <alignment vertical="center"/>
      <protection hidden="1"/>
    </xf>
    <xf numFmtId="0" fontId="5" fillId="0" borderId="12" xfId="0" applyFont="1" applyBorder="1" applyAlignment="1" applyProtection="1">
      <alignment horizontal="right" vertical="center"/>
      <protection locked="0"/>
    </xf>
    <xf numFmtId="0" fontId="5" fillId="0" borderId="12"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hidden="1"/>
    </xf>
    <xf numFmtId="166" fontId="8" fillId="0" borderId="13" xfId="44" applyNumberFormat="1" applyFont="1" applyBorder="1" applyAlignment="1" applyProtection="1">
      <alignment horizontal="left" vertical="center"/>
      <protection hidden="1"/>
    </xf>
    <xf numFmtId="165" fontId="2" fillId="0" borderId="10" xfId="44" applyNumberFormat="1" applyFont="1" applyBorder="1" applyAlignment="1" applyProtection="1">
      <alignment horizontal="left"/>
      <protection/>
    </xf>
    <xf numFmtId="165" fontId="2" fillId="0" borderId="10" xfId="44" applyNumberFormat="1" applyFont="1" applyBorder="1" applyAlignment="1" applyProtection="1">
      <alignment horizontal="left"/>
      <protection hidden="1"/>
    </xf>
    <xf numFmtId="0" fontId="2" fillId="0" borderId="10" xfId="0" applyFont="1" applyBorder="1" applyAlignment="1" applyProtection="1">
      <alignment horizontal="right" vertical="center"/>
      <protection hidden="1"/>
    </xf>
    <xf numFmtId="0" fontId="2" fillId="0" borderId="14" xfId="0" applyFont="1" applyBorder="1" applyAlignment="1" applyProtection="1">
      <alignment horizontal="right" vertical="center"/>
      <protection hidden="1"/>
    </xf>
    <xf numFmtId="0" fontId="2" fillId="0" borderId="0" xfId="0" applyFont="1" applyAlignment="1">
      <alignment/>
    </xf>
    <xf numFmtId="0" fontId="6" fillId="0" borderId="15" xfId="0" applyFont="1" applyBorder="1" applyAlignment="1" applyProtection="1">
      <alignment horizontal="left" vertical="center" wrapText="1" indent="1"/>
      <protection locked="0"/>
    </xf>
    <xf numFmtId="0" fontId="6" fillId="0" borderId="12" xfId="0" applyFont="1" applyBorder="1" applyAlignment="1" applyProtection="1">
      <alignment horizontal="center" vertical="center"/>
      <protection locked="0"/>
    </xf>
    <xf numFmtId="3" fontId="5" fillId="0" borderId="12" xfId="0" applyNumberFormat="1" applyFont="1" applyBorder="1" applyAlignment="1" applyProtection="1">
      <alignment horizontal="center" vertical="center"/>
      <protection locked="0"/>
    </xf>
    <xf numFmtId="4" fontId="5" fillId="0" borderId="12" xfId="0" applyNumberFormat="1" applyFont="1" applyBorder="1" applyAlignment="1" applyProtection="1">
      <alignment horizontal="center" vertical="center"/>
      <protection locked="0"/>
    </xf>
    <xf numFmtId="0" fontId="3" fillId="0" borderId="16" xfId="0" applyFont="1" applyBorder="1" applyAlignment="1" applyProtection="1">
      <alignment horizontal="left" vertical="center" indent="1"/>
      <protection hidden="1"/>
    </xf>
    <xf numFmtId="0" fontId="2" fillId="0" borderId="17" xfId="0" applyFont="1" applyBorder="1" applyAlignment="1">
      <alignment horizontal="left" vertical="center" wrapText="1" indent="1"/>
    </xf>
    <xf numFmtId="49" fontId="2" fillId="0" borderId="18" xfId="0" applyNumberFormat="1" applyFont="1" applyBorder="1" applyAlignment="1">
      <alignment horizontal="center" vertical="center"/>
    </xf>
    <xf numFmtId="0" fontId="2" fillId="0" borderId="15" xfId="0" applyFont="1" applyBorder="1" applyAlignment="1">
      <alignment horizontal="left" vertical="center" wrapText="1" indent="1"/>
    </xf>
    <xf numFmtId="49" fontId="2" fillId="0" borderId="19" xfId="0" applyNumberFormat="1" applyFont="1" applyBorder="1" applyAlignment="1">
      <alignment horizontal="center" vertical="center"/>
    </xf>
    <xf numFmtId="0" fontId="2" fillId="0" borderId="20" xfId="0" applyFont="1" applyBorder="1" applyAlignment="1">
      <alignment horizontal="left" vertical="center" wrapText="1" indent="1"/>
    </xf>
    <xf numFmtId="49" fontId="2" fillId="0" borderId="21" xfId="0" applyNumberFormat="1" applyFont="1" applyBorder="1" applyAlignment="1">
      <alignment horizontal="center" vertical="center"/>
    </xf>
    <xf numFmtId="0" fontId="3" fillId="0" borderId="0" xfId="0" applyFont="1" applyAlignment="1">
      <alignment wrapText="1"/>
    </xf>
    <xf numFmtId="0" fontId="2" fillId="0" borderId="0" xfId="0" applyFont="1" applyAlignment="1">
      <alignment wrapText="1"/>
    </xf>
    <xf numFmtId="0" fontId="3" fillId="0" borderId="0" xfId="0" applyFont="1" applyAlignment="1">
      <alignment vertical="justify" wrapText="1"/>
    </xf>
    <xf numFmtId="0" fontId="3" fillId="0" borderId="0" xfId="0" applyFont="1" applyAlignment="1">
      <alignment vertical="top" wrapText="1"/>
    </xf>
    <xf numFmtId="0" fontId="7" fillId="0" borderId="0" xfId="0" applyFont="1" applyBorder="1" applyAlignment="1" applyProtection="1">
      <alignment horizontal="center" vertical="center"/>
      <protection hidden="1"/>
    </xf>
    <xf numFmtId="3" fontId="2" fillId="0" borderId="0" xfId="0" applyNumberFormat="1" applyFont="1" applyBorder="1" applyAlignment="1">
      <alignment horizontal="right" vertical="center"/>
    </xf>
    <xf numFmtId="164" fontId="3" fillId="0" borderId="0" xfId="0" applyNumberFormat="1" applyFont="1" applyBorder="1" applyAlignment="1" applyProtection="1">
      <alignment horizontal="left" vertical="center" indent="1"/>
      <protection hidden="1"/>
    </xf>
    <xf numFmtId="0" fontId="3" fillId="0" borderId="0" xfId="0" applyFont="1" applyBorder="1" applyAlignment="1" applyProtection="1">
      <alignment horizontal="left" vertical="center" indent="1"/>
      <protection hidden="1"/>
    </xf>
    <xf numFmtId="0" fontId="2" fillId="0" borderId="22" xfId="0" applyFont="1" applyBorder="1" applyAlignment="1" applyProtection="1">
      <alignment horizontal="right" vertical="center"/>
      <protection hidden="1"/>
    </xf>
    <xf numFmtId="0" fontId="13" fillId="0" borderId="0" xfId="0" applyFont="1" applyAlignment="1">
      <alignment/>
    </xf>
    <xf numFmtId="0" fontId="14" fillId="0" borderId="20" xfId="0" applyFont="1" applyBorder="1" applyAlignment="1">
      <alignment horizontal="center" vertical="center"/>
    </xf>
    <xf numFmtId="0" fontId="14" fillId="0" borderId="21" xfId="0" applyFont="1" applyBorder="1" applyAlignment="1">
      <alignment horizontal="center" vertical="center"/>
    </xf>
    <xf numFmtId="0" fontId="2" fillId="0" borderId="18" xfId="0" applyFont="1" applyBorder="1" applyAlignment="1">
      <alignment horizontal="center" vertical="center"/>
    </xf>
    <xf numFmtId="0" fontId="2" fillId="0" borderId="21" xfId="0" applyFont="1" applyBorder="1" applyAlignment="1">
      <alignment horizontal="center" vertical="center"/>
    </xf>
    <xf numFmtId="169" fontId="2" fillId="0" borderId="12" xfId="0" applyNumberFormat="1" applyFont="1" applyBorder="1" applyAlignment="1">
      <alignment horizontal="right" vertical="center"/>
    </xf>
    <xf numFmtId="170" fontId="3" fillId="0" borderId="23" xfId="0" applyNumberFormat="1" applyFont="1" applyBorder="1" applyAlignment="1" applyProtection="1">
      <alignment horizontal="left" vertical="center" indent="1"/>
      <protection hidden="1"/>
    </xf>
    <xf numFmtId="170" fontId="2" fillId="0" borderId="12" xfId="0" applyNumberFormat="1" applyFont="1" applyBorder="1" applyAlignment="1" applyProtection="1">
      <alignment horizontal="center" vertical="center"/>
      <protection hidden="1"/>
    </xf>
    <xf numFmtId="170" fontId="3" fillId="0" borderId="12" xfId="0" applyNumberFormat="1" applyFont="1" applyFill="1" applyBorder="1" applyAlignment="1" applyProtection="1">
      <alignment horizontal="center" vertical="center"/>
      <protection hidden="1"/>
    </xf>
    <xf numFmtId="2" fontId="3" fillId="0" borderId="12" xfId="0" applyNumberFormat="1" applyFont="1" applyFill="1" applyBorder="1" applyAlignment="1" applyProtection="1">
      <alignment horizontal="center" vertical="center"/>
      <protection hidden="1"/>
    </xf>
    <xf numFmtId="165" fontId="8" fillId="0" borderId="13" xfId="44" applyNumberFormat="1" applyFont="1" applyFill="1" applyBorder="1" applyAlignment="1" applyProtection="1">
      <alignment horizontal="left" vertical="center"/>
      <protection hidden="1"/>
    </xf>
    <xf numFmtId="0" fontId="3" fillId="0" borderId="13" xfId="0" applyFont="1" applyFill="1" applyBorder="1" applyAlignment="1" applyProtection="1">
      <alignment horizontal="right" vertical="center"/>
      <protection hidden="1"/>
    </xf>
    <xf numFmtId="164" fontId="3" fillId="0" borderId="10" xfId="0" applyNumberFormat="1" applyFont="1" applyFill="1" applyBorder="1" applyAlignment="1" applyProtection="1">
      <alignment horizontal="center" vertical="center"/>
      <protection hidden="1"/>
    </xf>
    <xf numFmtId="170" fontId="3" fillId="0" borderId="24" xfId="0" applyNumberFormat="1" applyFont="1" applyFill="1" applyBorder="1" applyAlignment="1" applyProtection="1">
      <alignment horizontal="center" vertical="center"/>
      <protection hidden="1"/>
    </xf>
    <xf numFmtId="164" fontId="3" fillId="0" borderId="11" xfId="0" applyNumberFormat="1" applyFont="1" applyFill="1" applyBorder="1" applyAlignment="1" applyProtection="1">
      <alignment horizontal="right" vertical="center"/>
      <protection hidden="1"/>
    </xf>
    <xf numFmtId="2" fontId="3" fillId="0" borderId="24" xfId="0" applyNumberFormat="1" applyFont="1" applyFill="1" applyBorder="1" applyAlignment="1" applyProtection="1">
      <alignment horizontal="center" vertical="center"/>
      <protection hidden="1"/>
    </xf>
    <xf numFmtId="164" fontId="3" fillId="0" borderId="13" xfId="0" applyNumberFormat="1" applyFont="1" applyFill="1" applyBorder="1" applyAlignment="1" applyProtection="1">
      <alignment horizontal="center" vertical="center"/>
      <protection hidden="1"/>
    </xf>
    <xf numFmtId="170" fontId="3" fillId="0" borderId="25" xfId="0" applyNumberFormat="1" applyFont="1" applyFill="1" applyBorder="1" applyAlignment="1" applyProtection="1">
      <alignment horizontal="center" vertical="center"/>
      <protection hidden="1"/>
    </xf>
    <xf numFmtId="0" fontId="2" fillId="0" borderId="26" xfId="0" applyNumberFormat="1" applyFont="1" applyBorder="1" applyAlignment="1" applyProtection="1">
      <alignment horizontal="center" vertical="center"/>
      <protection hidden="1"/>
    </xf>
    <xf numFmtId="169" fontId="2" fillId="0" borderId="19" xfId="0" applyNumberFormat="1" applyFont="1" applyBorder="1" applyAlignment="1">
      <alignment horizontal="right" vertical="center"/>
    </xf>
    <xf numFmtId="170" fontId="3" fillId="0" borderId="14" xfId="0" applyNumberFormat="1" applyFont="1" applyFill="1" applyBorder="1" applyAlignment="1" applyProtection="1">
      <alignment horizontal="left" vertical="center" indent="1"/>
      <protection hidden="1"/>
    </xf>
    <xf numFmtId="0" fontId="3" fillId="0" borderId="27" xfId="0" applyFont="1" applyFill="1" applyBorder="1" applyAlignment="1" applyProtection="1">
      <alignment horizontal="left" vertical="center" indent="1"/>
      <protection hidden="1"/>
    </xf>
    <xf numFmtId="170" fontId="3" fillId="0" borderId="23" xfId="0" applyNumberFormat="1" applyFont="1" applyFill="1" applyBorder="1" applyAlignment="1" applyProtection="1">
      <alignment horizontal="left" vertical="center" indent="1"/>
      <protection hidden="1"/>
    </xf>
    <xf numFmtId="0" fontId="3" fillId="0" borderId="16" xfId="0" applyFont="1" applyFill="1" applyBorder="1" applyAlignment="1" applyProtection="1">
      <alignment horizontal="left" vertical="center" indent="1"/>
      <protection hidden="1"/>
    </xf>
    <xf numFmtId="0" fontId="3" fillId="0" borderId="0" xfId="0" applyFont="1" applyAlignment="1" applyProtection="1">
      <alignment vertical="center"/>
      <protection/>
    </xf>
    <xf numFmtId="0" fontId="2" fillId="0" borderId="0" xfId="0" applyFont="1" applyAlignment="1" applyProtection="1">
      <alignment/>
      <protection/>
    </xf>
    <xf numFmtId="0" fontId="3" fillId="0" borderId="28" xfId="0" applyFont="1" applyBorder="1" applyAlignment="1" applyProtection="1">
      <alignment vertical="center"/>
      <protection/>
    </xf>
    <xf numFmtId="0" fontId="2" fillId="0" borderId="11" xfId="0" applyFont="1" applyBorder="1" applyAlignment="1" applyProtection="1">
      <alignment horizontal="left"/>
      <protection/>
    </xf>
    <xf numFmtId="0" fontId="2" fillId="0" borderId="11" xfId="0" applyFont="1" applyBorder="1" applyAlignment="1" applyProtection="1">
      <alignment/>
      <protection/>
    </xf>
    <xf numFmtId="0" fontId="2" fillId="0" borderId="29" xfId="0" applyFont="1" applyBorder="1" applyAlignment="1" applyProtection="1">
      <alignment/>
      <protection/>
    </xf>
    <xf numFmtId="0" fontId="2" fillId="0" borderId="30" xfId="0" applyFont="1" applyBorder="1" applyAlignment="1" applyProtection="1">
      <alignment/>
      <protection/>
    </xf>
    <xf numFmtId="0" fontId="2" fillId="0" borderId="0" xfId="0" applyFont="1" applyBorder="1" applyAlignment="1" applyProtection="1">
      <alignment/>
      <protection/>
    </xf>
    <xf numFmtId="0" fontId="3" fillId="0" borderId="31" xfId="0" applyFont="1" applyBorder="1" applyAlignment="1" applyProtection="1">
      <alignment horizontal="center" vertical="center"/>
      <protection/>
    </xf>
    <xf numFmtId="0" fontId="3" fillId="0" borderId="26" xfId="0" applyFont="1" applyBorder="1" applyAlignment="1" applyProtection="1">
      <alignment horizontal="center"/>
      <protection/>
    </xf>
    <xf numFmtId="0" fontId="4" fillId="0" borderId="0" xfId="0" applyFont="1" applyBorder="1" applyAlignment="1" applyProtection="1">
      <alignment horizontal="center" vertical="center"/>
      <protection/>
    </xf>
    <xf numFmtId="0" fontId="2" fillId="0" borderId="32" xfId="0" applyFont="1" applyBorder="1" applyAlignment="1" applyProtection="1">
      <alignment vertical="center"/>
      <protection/>
    </xf>
    <xf numFmtId="0" fontId="3" fillId="0" borderId="33" xfId="0" applyFont="1" applyBorder="1" applyAlignment="1" applyProtection="1">
      <alignment horizontal="centerContinuous" vertical="top" wrapText="1"/>
      <protection/>
    </xf>
    <xf numFmtId="0" fontId="2" fillId="0" borderId="33" xfId="0" applyFont="1" applyBorder="1" applyAlignment="1" applyProtection="1">
      <alignment horizontal="center" vertical="center" wrapText="1"/>
      <protection/>
    </xf>
    <xf numFmtId="0" fontId="2" fillId="0" borderId="33" xfId="0" applyFont="1" applyBorder="1" applyAlignment="1" applyProtection="1">
      <alignment horizontal="right" vertical="center" wrapText="1"/>
      <protection/>
    </xf>
    <xf numFmtId="0" fontId="2" fillId="0" borderId="21"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3" fontId="3" fillId="0" borderId="34" xfId="0" applyNumberFormat="1" applyFont="1" applyBorder="1" applyAlignment="1" applyProtection="1">
      <alignment horizontal="left" vertical="center" indent="1"/>
      <protection/>
    </xf>
    <xf numFmtId="3" fontId="2" fillId="0" borderId="10" xfId="0" applyNumberFormat="1" applyFont="1" applyBorder="1" applyAlignment="1" applyProtection="1">
      <alignment horizontal="center" vertical="center"/>
      <protection/>
    </xf>
    <xf numFmtId="3" fontId="2" fillId="0" borderId="23" xfId="0" applyNumberFormat="1" applyFont="1" applyBorder="1" applyAlignment="1" applyProtection="1">
      <alignment horizontal="center" vertical="center"/>
      <protection/>
    </xf>
    <xf numFmtId="3" fontId="2" fillId="0" borderId="13" xfId="0" applyNumberFormat="1" applyFont="1" applyBorder="1" applyAlignment="1" applyProtection="1">
      <alignment horizontal="right" vertical="center"/>
      <protection/>
    </xf>
    <xf numFmtId="169" fontId="2" fillId="0" borderId="12" xfId="0" applyNumberFormat="1" applyFont="1" applyBorder="1" applyAlignment="1" applyProtection="1">
      <alignment horizontal="right" vertical="center"/>
      <protection/>
    </xf>
    <xf numFmtId="169" fontId="2" fillId="0" borderId="12" xfId="0" applyNumberFormat="1" applyFont="1" applyFill="1" applyBorder="1" applyAlignment="1" applyProtection="1">
      <alignment horizontal="right" vertical="center"/>
      <protection/>
    </xf>
    <xf numFmtId="169" fontId="2" fillId="0" borderId="19" xfId="0" applyNumberFormat="1" applyFont="1" applyBorder="1" applyAlignment="1" applyProtection="1">
      <alignment horizontal="right" vertical="center"/>
      <protection/>
    </xf>
    <xf numFmtId="3" fontId="2" fillId="0" borderId="0" xfId="0" applyNumberFormat="1" applyFont="1" applyBorder="1" applyAlignment="1" applyProtection="1">
      <alignment horizontal="right" vertical="center"/>
      <protection/>
    </xf>
    <xf numFmtId="3" fontId="2" fillId="0" borderId="0" xfId="0" applyNumberFormat="1" applyFont="1" applyAlignment="1" applyProtection="1">
      <alignment/>
      <protection/>
    </xf>
    <xf numFmtId="164" fontId="3" fillId="0" borderId="34" xfId="0" applyNumberFormat="1" applyFont="1" applyBorder="1" applyAlignment="1" applyProtection="1">
      <alignment horizontal="left" vertical="center" indent="1"/>
      <protection/>
    </xf>
    <xf numFmtId="3" fontId="2" fillId="0" borderId="13" xfId="0" applyNumberFormat="1" applyFont="1" applyBorder="1" applyAlignment="1" applyProtection="1">
      <alignment horizontal="center" vertical="center"/>
      <protection/>
    </xf>
    <xf numFmtId="3" fontId="2" fillId="0" borderId="13" xfId="0" applyNumberFormat="1" applyFont="1" applyBorder="1" applyAlignment="1" applyProtection="1">
      <alignment vertical="center"/>
      <protection/>
    </xf>
    <xf numFmtId="0" fontId="3" fillId="0" borderId="35" xfId="0" applyFont="1" applyBorder="1" applyAlignment="1" applyProtection="1">
      <alignment horizontal="left" vertical="center" indent="1"/>
      <protection/>
    </xf>
    <xf numFmtId="0" fontId="2" fillId="0" borderId="36" xfId="0" applyFont="1" applyBorder="1" applyAlignment="1" applyProtection="1">
      <alignment horizontal="center" vertical="center"/>
      <protection/>
    </xf>
    <xf numFmtId="1" fontId="2" fillId="0" borderId="16" xfId="0" applyNumberFormat="1" applyFont="1" applyBorder="1" applyAlignment="1" applyProtection="1">
      <alignment horizontal="center" vertical="center"/>
      <protection/>
    </xf>
    <xf numFmtId="1" fontId="2" fillId="0" borderId="37" xfId="0" applyNumberFormat="1" applyFont="1" applyBorder="1" applyAlignment="1" applyProtection="1">
      <alignment horizontal="center" vertical="center"/>
      <protection/>
    </xf>
    <xf numFmtId="1" fontId="2" fillId="0" borderId="37" xfId="0" applyNumberFormat="1" applyFont="1" applyBorder="1" applyAlignment="1" applyProtection="1">
      <alignment horizontal="left" vertical="center"/>
      <protection/>
    </xf>
    <xf numFmtId="0" fontId="14" fillId="0" borderId="0" xfId="0" applyFont="1" applyAlignment="1" applyProtection="1">
      <alignment vertical="center"/>
      <protection/>
    </xf>
    <xf numFmtId="0" fontId="14" fillId="0" borderId="38" xfId="0" applyFont="1" applyBorder="1" applyAlignment="1" applyProtection="1">
      <alignment horizontal="left" vertical="center"/>
      <protection/>
    </xf>
    <xf numFmtId="0" fontId="16" fillId="0" borderId="38" xfId="0" applyFont="1" applyBorder="1" applyAlignment="1" applyProtection="1">
      <alignment/>
      <protection/>
    </xf>
    <xf numFmtId="0" fontId="14" fillId="0" borderId="0" xfId="0" applyFont="1" applyAlignment="1" applyProtection="1">
      <alignment vertical="center"/>
      <protection locked="0"/>
    </xf>
    <xf numFmtId="0" fontId="2" fillId="0" borderId="0" xfId="0" applyFont="1" applyAlignment="1" applyProtection="1">
      <alignment vertical="center"/>
      <protection/>
    </xf>
    <xf numFmtId="0" fontId="3" fillId="0" borderId="28" xfId="0" applyFont="1" applyBorder="1" applyAlignment="1" applyProtection="1">
      <alignment horizontal="left" vertical="center" indent="1"/>
      <protection/>
    </xf>
    <xf numFmtId="0" fontId="2" fillId="0" borderId="39" xfId="0" applyFont="1" applyBorder="1" applyAlignment="1" applyProtection="1">
      <alignment vertical="center"/>
      <protection/>
    </xf>
    <xf numFmtId="0" fontId="2" fillId="0" borderId="30" xfId="0" applyFont="1" applyBorder="1" applyAlignment="1" applyProtection="1">
      <alignment vertical="center"/>
      <protection/>
    </xf>
    <xf numFmtId="0" fontId="2" fillId="0" borderId="15" xfId="0" applyFont="1" applyBorder="1" applyAlignment="1" applyProtection="1">
      <alignment horizontal="left" vertical="center" indent="1"/>
      <protection/>
    </xf>
    <xf numFmtId="0" fontId="3" fillId="0" borderId="23" xfId="0" applyFont="1" applyBorder="1" applyAlignment="1" applyProtection="1">
      <alignment vertical="center"/>
      <protection/>
    </xf>
    <xf numFmtId="0" fontId="2" fillId="0" borderId="22" xfId="0" applyFont="1" applyBorder="1" applyAlignment="1" applyProtection="1">
      <alignment vertical="center"/>
      <protection/>
    </xf>
    <xf numFmtId="0" fontId="2" fillId="0" borderId="40" xfId="0" applyFont="1" applyBorder="1" applyAlignment="1" applyProtection="1">
      <alignment vertical="center"/>
      <protection/>
    </xf>
    <xf numFmtId="0" fontId="2" fillId="0" borderId="17" xfId="0" applyFont="1" applyBorder="1" applyAlignment="1" applyProtection="1">
      <alignment horizontal="left" vertical="center" indent="1"/>
      <protection/>
    </xf>
    <xf numFmtId="0" fontId="3" fillId="0" borderId="2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41" xfId="0" applyFont="1" applyBorder="1" applyAlignment="1" applyProtection="1">
      <alignment vertical="center"/>
      <protection/>
    </xf>
    <xf numFmtId="0" fontId="2" fillId="0" borderId="24" xfId="0" applyFont="1" applyBorder="1" applyAlignment="1" applyProtection="1">
      <alignment vertical="center"/>
      <protection/>
    </xf>
    <xf numFmtId="0" fontId="2" fillId="0" borderId="11" xfId="0" applyFont="1" applyBorder="1" applyAlignment="1" applyProtection="1">
      <alignment vertical="center"/>
      <protection/>
    </xf>
    <xf numFmtId="0" fontId="2" fillId="0" borderId="25" xfId="0" applyFont="1" applyBorder="1" applyAlignment="1" applyProtection="1">
      <alignment vertical="center"/>
      <protection/>
    </xf>
    <xf numFmtId="0" fontId="3" fillId="0" borderId="34" xfId="0" applyFont="1" applyBorder="1" applyAlignment="1" applyProtection="1">
      <alignment horizontal="left" vertical="center" indent="1"/>
      <protection/>
    </xf>
    <xf numFmtId="0" fontId="2" fillId="0" borderId="10" xfId="0" applyFont="1" applyBorder="1" applyAlignment="1" applyProtection="1">
      <alignment vertical="center"/>
      <protection/>
    </xf>
    <xf numFmtId="0" fontId="2" fillId="0" borderId="14" xfId="0" applyFont="1" applyBorder="1" applyAlignment="1" applyProtection="1">
      <alignment vertical="center"/>
      <protection/>
    </xf>
    <xf numFmtId="0" fontId="2" fillId="0" borderId="31" xfId="0" applyFont="1" applyBorder="1" applyAlignment="1" applyProtection="1">
      <alignment horizontal="left" vertical="center" indent="1"/>
      <protection/>
    </xf>
    <xf numFmtId="0" fontId="2" fillId="0" borderId="42" xfId="0" applyFont="1" applyBorder="1" applyAlignment="1" applyProtection="1">
      <alignment horizontal="center"/>
      <protection/>
    </xf>
    <xf numFmtId="0" fontId="2" fillId="0" borderId="26" xfId="0" applyFont="1" applyBorder="1" applyAlignment="1" applyProtection="1">
      <alignment horizontal="center"/>
      <protection/>
    </xf>
    <xf numFmtId="0" fontId="2" fillId="0" borderId="24" xfId="0" applyFont="1" applyBorder="1" applyAlignment="1" applyProtection="1">
      <alignment horizontal="centerContinuous" vertical="top" wrapText="1"/>
      <protection/>
    </xf>
    <xf numFmtId="0" fontId="2" fillId="0" borderId="43" xfId="0" applyFont="1" applyBorder="1" applyAlignment="1" applyProtection="1">
      <alignment horizontal="centerContinuous" vertical="top" wrapText="1"/>
      <protection/>
    </xf>
    <xf numFmtId="0" fontId="2" fillId="0" borderId="12" xfId="0" applyFont="1" applyBorder="1" applyAlignment="1" applyProtection="1">
      <alignment horizontal="center" vertical="center" wrapText="1"/>
      <protection/>
    </xf>
    <xf numFmtId="0" fontId="2" fillId="0" borderId="19" xfId="0" applyFont="1" applyBorder="1" applyAlignment="1" applyProtection="1">
      <alignment horizontal="center" vertical="center" wrapText="1"/>
      <protection/>
    </xf>
    <xf numFmtId="0" fontId="2" fillId="0" borderId="12" xfId="0" applyFont="1" applyBorder="1" applyAlignment="1" applyProtection="1">
      <alignment horizontal="center" vertical="center"/>
      <protection/>
    </xf>
    <xf numFmtId="0" fontId="3" fillId="0" borderId="44" xfId="0" applyFont="1" applyBorder="1" applyAlignment="1" applyProtection="1">
      <alignment horizontal="left" vertical="center" indent="1"/>
      <protection/>
    </xf>
    <xf numFmtId="0" fontId="2" fillId="0" borderId="44" xfId="0" applyFont="1" applyBorder="1" applyAlignment="1" applyProtection="1">
      <alignment horizontal="left" vertical="center" indent="1"/>
      <protection/>
    </xf>
    <xf numFmtId="0" fontId="2" fillId="0" borderId="34" xfId="0" applyFont="1" applyFill="1" applyBorder="1" applyAlignment="1" applyProtection="1">
      <alignment horizontal="left" vertical="center" indent="1"/>
      <protection/>
    </xf>
    <xf numFmtId="0" fontId="2" fillId="0" borderId="10" xfId="0" applyFont="1" applyFill="1" applyBorder="1" applyAlignment="1" applyProtection="1">
      <alignment vertical="center"/>
      <protection/>
    </xf>
    <xf numFmtId="0" fontId="2" fillId="0" borderId="23"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0" xfId="0" applyFont="1" applyFill="1" applyAlignment="1" applyProtection="1">
      <alignment vertical="center"/>
      <protection/>
    </xf>
    <xf numFmtId="0" fontId="3" fillId="0" borderId="34" xfId="0" applyFont="1" applyFill="1" applyBorder="1" applyAlignment="1" applyProtection="1">
      <alignment horizontal="left" vertical="center" indent="1"/>
      <protection/>
    </xf>
    <xf numFmtId="0" fontId="3" fillId="0" borderId="45" xfId="0" applyFont="1" applyBorder="1" applyAlignment="1" applyProtection="1">
      <alignment horizontal="left" vertical="center" indent="1"/>
      <protection/>
    </xf>
    <xf numFmtId="0" fontId="15" fillId="0" borderId="0" xfId="0" applyFont="1" applyFill="1" applyAlignment="1" applyProtection="1">
      <alignment vertical="center"/>
      <protection/>
    </xf>
    <xf numFmtId="0" fontId="2" fillId="0" borderId="34" xfId="0" applyFont="1" applyBorder="1" applyAlignment="1" applyProtection="1">
      <alignment horizontal="left" vertical="center" indent="1"/>
      <protection/>
    </xf>
    <xf numFmtId="0" fontId="3" fillId="0" borderId="45" xfId="0" applyFont="1" applyFill="1" applyBorder="1" applyAlignment="1" applyProtection="1">
      <alignment horizontal="left" vertical="center" indent="1"/>
      <protection/>
    </xf>
    <xf numFmtId="0" fontId="2" fillId="0" borderId="46" xfId="0" applyFont="1" applyFill="1" applyBorder="1" applyAlignment="1" applyProtection="1">
      <alignment vertical="center"/>
      <protection/>
    </xf>
    <xf numFmtId="0" fontId="2" fillId="0" borderId="23" xfId="0" applyFont="1" applyBorder="1" applyAlignment="1" applyProtection="1">
      <alignment vertical="center"/>
      <protection/>
    </xf>
    <xf numFmtId="0" fontId="2" fillId="0" borderId="44" xfId="0" applyFont="1" applyFill="1" applyBorder="1" applyAlignment="1" applyProtection="1">
      <alignment horizontal="left" vertical="center" indent="1"/>
      <protection/>
    </xf>
    <xf numFmtId="0" fontId="2" fillId="0" borderId="22" xfId="0" applyFont="1" applyFill="1" applyBorder="1" applyAlignment="1" applyProtection="1">
      <alignment vertical="center"/>
      <protection/>
    </xf>
    <xf numFmtId="0" fontId="2" fillId="0" borderId="40" xfId="0" applyFont="1" applyFill="1" applyBorder="1" applyAlignment="1" applyProtection="1">
      <alignment vertical="center"/>
      <protection/>
    </xf>
    <xf numFmtId="0" fontId="2" fillId="0" borderId="47" xfId="0" applyFont="1" applyFill="1" applyBorder="1" applyAlignment="1" applyProtection="1">
      <alignment horizontal="left" vertical="center" indent="1"/>
      <protection/>
    </xf>
    <xf numFmtId="0" fontId="2" fillId="0" borderId="38" xfId="0" applyFont="1" applyFill="1" applyBorder="1" applyAlignment="1" applyProtection="1">
      <alignment vertical="center"/>
      <protection/>
    </xf>
    <xf numFmtId="0" fontId="2" fillId="0" borderId="48" xfId="0" applyFont="1" applyFill="1" applyBorder="1" applyAlignment="1" applyProtection="1">
      <alignment vertical="center"/>
      <protection/>
    </xf>
    <xf numFmtId="0" fontId="2" fillId="0" borderId="13" xfId="0" applyFont="1" applyFill="1" applyBorder="1" applyAlignment="1" applyProtection="1">
      <alignment horizontal="center" vertical="center" wrapText="1"/>
      <protection/>
    </xf>
    <xf numFmtId="170" fontId="2" fillId="0" borderId="19" xfId="0" applyNumberFormat="1" applyFont="1" applyBorder="1" applyAlignment="1" applyProtection="1">
      <alignment horizontal="center" vertical="center"/>
      <protection hidden="1"/>
    </xf>
    <xf numFmtId="170" fontId="3" fillId="0" borderId="19" xfId="0" applyNumberFormat="1" applyFont="1" applyFill="1" applyBorder="1" applyAlignment="1" applyProtection="1">
      <alignment horizontal="center" vertical="center"/>
      <protection hidden="1"/>
    </xf>
    <xf numFmtId="164" fontId="2" fillId="0" borderId="12" xfId="0" applyNumberFormat="1" applyFont="1" applyBorder="1" applyAlignment="1" applyProtection="1">
      <alignment horizontal="center" vertical="center"/>
      <protection/>
    </xf>
    <xf numFmtId="0" fontId="2" fillId="0" borderId="12" xfId="0" applyNumberFormat="1" applyFont="1" applyBorder="1" applyAlignment="1" applyProtection="1">
      <alignment horizontal="center" vertical="center"/>
      <protection hidden="1"/>
    </xf>
    <xf numFmtId="1" fontId="2" fillId="0" borderId="12" xfId="0" applyNumberFormat="1" applyFont="1" applyBorder="1" applyAlignment="1" applyProtection="1">
      <alignment horizontal="center" vertical="center"/>
      <protection/>
    </xf>
    <xf numFmtId="0" fontId="2" fillId="0" borderId="12" xfId="0" applyFont="1" applyBorder="1" applyAlignment="1" applyProtection="1">
      <alignment vertical="center"/>
      <protection/>
    </xf>
    <xf numFmtId="0" fontId="2" fillId="0" borderId="12" xfId="0" applyFont="1" applyFill="1" applyBorder="1" applyAlignment="1" applyProtection="1">
      <alignment vertical="center"/>
      <protection/>
    </xf>
    <xf numFmtId="0" fontId="2" fillId="0" borderId="23" xfId="0" applyFont="1" applyFill="1" applyBorder="1" applyAlignment="1" applyProtection="1">
      <alignment horizontal="right" vertical="center"/>
      <protection/>
    </xf>
    <xf numFmtId="0" fontId="3" fillId="0" borderId="23" xfId="0" applyFont="1" applyFill="1" applyBorder="1" applyAlignment="1" applyProtection="1">
      <alignment horizontal="right" vertical="center"/>
      <protection hidden="1"/>
    </xf>
    <xf numFmtId="0" fontId="3" fillId="0" borderId="14" xfId="0" applyFont="1" applyFill="1" applyBorder="1" applyAlignment="1" applyProtection="1">
      <alignment horizontal="right" vertical="center"/>
      <protection hidden="1"/>
    </xf>
    <xf numFmtId="166" fontId="8" fillId="0" borderId="12" xfId="44" applyNumberFormat="1" applyFont="1" applyBorder="1" applyAlignment="1" applyProtection="1">
      <alignment horizontal="left" vertical="center"/>
      <protection hidden="1"/>
    </xf>
    <xf numFmtId="0" fontId="3" fillId="0" borderId="12" xfId="0" applyFont="1" applyFill="1" applyBorder="1" applyAlignment="1" applyProtection="1">
      <alignment horizontal="right" vertical="center"/>
      <protection hidden="1"/>
    </xf>
    <xf numFmtId="164" fontId="3" fillId="0" borderId="12" xfId="0" applyNumberFormat="1" applyFont="1" applyFill="1" applyBorder="1" applyAlignment="1" applyProtection="1">
      <alignment horizontal="center" vertical="center"/>
      <protection hidden="1"/>
    </xf>
    <xf numFmtId="0" fontId="3" fillId="0" borderId="13" xfId="0" applyFont="1" applyFill="1" applyBorder="1" applyAlignment="1" applyProtection="1">
      <alignment vertical="center"/>
      <protection hidden="1"/>
    </xf>
    <xf numFmtId="0" fontId="3" fillId="0" borderId="23" xfId="0" applyFont="1" applyFill="1" applyBorder="1" applyAlignment="1" applyProtection="1">
      <alignment vertical="center"/>
      <protection hidden="1"/>
    </xf>
    <xf numFmtId="0" fontId="3" fillId="0" borderId="14" xfId="0" applyFont="1" applyFill="1" applyBorder="1" applyAlignment="1" applyProtection="1">
      <alignment vertical="center"/>
      <protection hidden="1"/>
    </xf>
    <xf numFmtId="164" fontId="2" fillId="0" borderId="12" xfId="0" applyNumberFormat="1" applyFont="1" applyBorder="1" applyAlignment="1" applyProtection="1">
      <alignment horizontal="right" vertical="center"/>
      <protection hidden="1"/>
    </xf>
    <xf numFmtId="164" fontId="2" fillId="0" borderId="12" xfId="0" applyNumberFormat="1" applyFont="1" applyBorder="1" applyAlignment="1" applyProtection="1">
      <alignment horizontal="center" vertical="center"/>
      <protection hidden="1"/>
    </xf>
    <xf numFmtId="170" fontId="2" fillId="0" borderId="12" xfId="0" applyNumberFormat="1" applyFont="1" applyBorder="1" applyAlignment="1" applyProtection="1">
      <alignment horizontal="right" vertical="center"/>
      <protection hidden="1"/>
    </xf>
    <xf numFmtId="0" fontId="3" fillId="0" borderId="13" xfId="0" applyFont="1" applyBorder="1" applyAlignment="1" applyProtection="1">
      <alignment vertical="center"/>
      <protection hidden="1"/>
    </xf>
    <xf numFmtId="0" fontId="3" fillId="0" borderId="23" xfId="0" applyFont="1" applyBorder="1" applyAlignment="1" applyProtection="1">
      <alignment vertical="center"/>
      <protection hidden="1"/>
    </xf>
    <xf numFmtId="0" fontId="3" fillId="0" borderId="14" xfId="0" applyFont="1" applyBorder="1" applyAlignment="1" applyProtection="1">
      <alignment vertical="center"/>
      <protection hidden="1"/>
    </xf>
    <xf numFmtId="0" fontId="2" fillId="0" borderId="19" xfId="0" applyNumberFormat="1" applyFont="1" applyBorder="1" applyAlignment="1" applyProtection="1">
      <alignment horizontal="center" vertical="center"/>
      <protection hidden="1"/>
    </xf>
    <xf numFmtId="0" fontId="6" fillId="0" borderId="15" xfId="0" applyFont="1" applyBorder="1" applyAlignment="1" applyProtection="1">
      <alignment horizontal="left" vertical="center" indent="1"/>
      <protection locked="0"/>
    </xf>
    <xf numFmtId="0" fontId="3" fillId="0" borderId="0" xfId="0" applyFont="1" applyAlignment="1">
      <alignment horizontal="left"/>
    </xf>
    <xf numFmtId="0" fontId="51" fillId="0" borderId="15" xfId="0" applyFont="1" applyBorder="1" applyAlignment="1" applyProtection="1">
      <alignment horizontal="left" vertical="center" indent="1"/>
      <protection locked="0"/>
    </xf>
    <xf numFmtId="0" fontId="50" fillId="0" borderId="12" xfId="0" applyFont="1" applyBorder="1" applyAlignment="1" applyProtection="1">
      <alignment horizontal="center" vertical="center"/>
      <protection locked="0"/>
    </xf>
    <xf numFmtId="0" fontId="6" fillId="0" borderId="15" xfId="0" applyFont="1" applyFill="1" applyBorder="1" applyAlignment="1" applyProtection="1">
      <alignment horizontal="left" vertical="center" indent="1"/>
      <protection locked="0"/>
    </xf>
    <xf numFmtId="0" fontId="5" fillId="0" borderId="12" xfId="0" applyFont="1" applyFill="1" applyBorder="1" applyAlignment="1" applyProtection="1">
      <alignment horizontal="center" vertical="center"/>
      <protection locked="0"/>
    </xf>
    <xf numFmtId="0" fontId="2" fillId="0" borderId="26" xfId="0" applyNumberFormat="1" applyFont="1" applyFill="1" applyBorder="1" applyAlignment="1" applyProtection="1">
      <alignment horizontal="center" vertical="center"/>
      <protection hidden="1"/>
    </xf>
    <xf numFmtId="0" fontId="4" fillId="0" borderId="12"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17" fillId="0" borderId="50" xfId="0" applyFont="1" applyBorder="1" applyAlignment="1" applyProtection="1">
      <alignment horizontal="center" vertical="center"/>
      <protection locked="0"/>
    </xf>
    <xf numFmtId="0" fontId="17" fillId="0" borderId="51" xfId="0" applyFont="1" applyBorder="1" applyAlignment="1" applyProtection="1">
      <alignment horizontal="center" vertical="center"/>
      <protection locked="0"/>
    </xf>
    <xf numFmtId="0" fontId="4" fillId="0" borderId="52" xfId="0" applyFont="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0" fontId="4" fillId="0" borderId="42"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xf>
    <xf numFmtId="0" fontId="3" fillId="0" borderId="19" xfId="0" applyFont="1" applyBorder="1" applyAlignment="1" applyProtection="1">
      <alignment horizontal="center" vertical="center"/>
      <protection/>
    </xf>
    <xf numFmtId="0" fontId="14" fillId="0" borderId="53" xfId="0" applyFont="1" applyBorder="1" applyAlignment="1">
      <alignment horizontal="center" vertical="center"/>
    </xf>
    <xf numFmtId="0" fontId="14" fillId="0" borderId="54"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V55"/>
  <sheetViews>
    <sheetView showGridLines="0" tabSelected="1" zoomScale="80" zoomScaleNormal="80" zoomScaleSheetLayoutView="75" zoomScalePageLayoutView="0" workbookViewId="0" topLeftCell="A22">
      <selection activeCell="E37" sqref="E37"/>
    </sheetView>
  </sheetViews>
  <sheetFormatPr defaultColWidth="9.00390625" defaultRowHeight="24.75" customHeight="1"/>
  <cols>
    <col min="1" max="1" width="4.625" style="97" customWidth="1"/>
    <col min="2" max="2" width="57.50390625" style="97" bestFit="1" customWidth="1"/>
    <col min="3" max="3" width="9.75390625" style="97" bestFit="1" customWidth="1"/>
    <col min="4" max="4" width="6.75390625" style="97" customWidth="1"/>
    <col min="5" max="5" width="10.625" style="97" customWidth="1"/>
    <col min="6" max="6" width="12.625" style="97" bestFit="1" customWidth="1"/>
    <col min="7" max="7" width="10.625" style="97" customWidth="1"/>
    <col min="8" max="8" width="13.50390625" style="97" customWidth="1"/>
    <col min="9" max="9" width="10.625" style="97" customWidth="1"/>
    <col min="10" max="10" width="12.625" style="97" bestFit="1" customWidth="1"/>
    <col min="11" max="11" width="10.625" style="97" customWidth="1"/>
    <col min="12" max="12" width="12.625" style="97" bestFit="1" customWidth="1"/>
    <col min="13" max="13" width="10.625" style="97" customWidth="1"/>
    <col min="14" max="14" width="12.625" style="97" bestFit="1" customWidth="1"/>
    <col min="15" max="15" width="10.625" style="97" customWidth="1"/>
    <col min="16" max="16" width="12.625" style="97" bestFit="1" customWidth="1"/>
    <col min="17" max="17" width="10.625" style="97" customWidth="1"/>
    <col min="18" max="18" width="12.625" style="97" bestFit="1" customWidth="1"/>
    <col min="19" max="19" width="10.625" style="97" customWidth="1"/>
    <col min="20" max="20" width="12.625" style="97" bestFit="1" customWidth="1"/>
    <col min="21" max="16384" width="9.00390625" style="97" customWidth="1"/>
  </cols>
  <sheetData>
    <row r="1" ht="19.5" customHeight="1" thickBot="1">
      <c r="B1" s="168" t="s">
        <v>110</v>
      </c>
    </row>
    <row r="2" spans="2:8" ht="24.75" customHeight="1" thickBot="1">
      <c r="B2" s="93" t="s">
        <v>52</v>
      </c>
      <c r="C2" s="175" t="s">
        <v>78</v>
      </c>
      <c r="D2" s="176"/>
      <c r="E2" s="176"/>
      <c r="F2" s="176"/>
      <c r="G2" s="176"/>
      <c r="H2" s="177"/>
    </row>
    <row r="3" ht="24.75" customHeight="1" thickBot="1">
      <c r="B3" s="59"/>
    </row>
    <row r="4" spans="2:20" ht="30.75" customHeight="1" thickTop="1">
      <c r="B4" s="98" t="s">
        <v>59</v>
      </c>
      <c r="C4" s="99"/>
      <c r="D4" s="99"/>
      <c r="E4" s="99"/>
      <c r="F4" s="99"/>
      <c r="G4" s="99"/>
      <c r="H4" s="99"/>
      <c r="I4" s="99"/>
      <c r="J4" s="99"/>
      <c r="K4" s="99"/>
      <c r="L4" s="99"/>
      <c r="M4" s="99"/>
      <c r="N4" s="99"/>
      <c r="O4" s="99"/>
      <c r="P4" s="99"/>
      <c r="Q4" s="99"/>
      <c r="R4" s="99"/>
      <c r="S4" s="99"/>
      <c r="T4" s="100"/>
    </row>
    <row r="5" spans="2:20" ht="24.75" customHeight="1">
      <c r="B5" s="101" t="s">
        <v>14</v>
      </c>
      <c r="C5" s="4">
        <v>40</v>
      </c>
      <c r="D5" s="102" t="s">
        <v>9</v>
      </c>
      <c r="E5" s="103" t="s">
        <v>11</v>
      </c>
      <c r="F5" s="174" t="s">
        <v>53</v>
      </c>
      <c r="G5" s="174"/>
      <c r="H5" s="174"/>
      <c r="I5" s="174" t="s">
        <v>53</v>
      </c>
      <c r="J5" s="174"/>
      <c r="K5" s="174"/>
      <c r="L5" s="103"/>
      <c r="M5" s="103"/>
      <c r="N5" s="103"/>
      <c r="O5" s="103"/>
      <c r="P5" s="103"/>
      <c r="Q5" s="103"/>
      <c r="R5" s="103"/>
      <c r="S5" s="103"/>
      <c r="T5" s="104"/>
    </row>
    <row r="6" spans="2:20" ht="24.75" customHeight="1">
      <c r="B6" s="105" t="s">
        <v>60</v>
      </c>
      <c r="C6" s="5">
        <f>100-C5</f>
        <v>60</v>
      </c>
      <c r="D6" s="106" t="s">
        <v>9</v>
      </c>
      <c r="E6" s="107"/>
      <c r="F6" s="174" t="s">
        <v>53</v>
      </c>
      <c r="G6" s="174"/>
      <c r="H6" s="174"/>
      <c r="I6" s="174" t="s">
        <v>53</v>
      </c>
      <c r="J6" s="174"/>
      <c r="K6" s="174"/>
      <c r="L6" s="107"/>
      <c r="M6" s="107"/>
      <c r="N6" s="107"/>
      <c r="O6" s="107"/>
      <c r="P6" s="107"/>
      <c r="Q6" s="107"/>
      <c r="R6" s="107"/>
      <c r="S6" s="107"/>
      <c r="T6" s="108"/>
    </row>
    <row r="7" spans="2:20" ht="24.75" customHeight="1">
      <c r="B7" s="105" t="s">
        <v>0</v>
      </c>
      <c r="C7" s="6">
        <v>40</v>
      </c>
      <c r="D7" s="109" t="s">
        <v>9</v>
      </c>
      <c r="E7" s="110"/>
      <c r="F7" s="174" t="s">
        <v>53</v>
      </c>
      <c r="G7" s="174"/>
      <c r="H7" s="174"/>
      <c r="I7" s="174" t="s">
        <v>53</v>
      </c>
      <c r="J7" s="174"/>
      <c r="K7" s="174"/>
      <c r="L7" s="110"/>
      <c r="M7" s="110"/>
      <c r="N7" s="110"/>
      <c r="O7" s="110"/>
      <c r="P7" s="110"/>
      <c r="Q7" s="110"/>
      <c r="R7" s="110"/>
      <c r="S7" s="110"/>
      <c r="T7" s="111"/>
    </row>
    <row r="8" spans="2:20" ht="24.75" customHeight="1">
      <c r="B8" s="112" t="s">
        <v>6</v>
      </c>
      <c r="C8" s="113"/>
      <c r="D8" s="113"/>
      <c r="E8" s="113"/>
      <c r="F8" s="110"/>
      <c r="G8" s="110"/>
      <c r="H8" s="110"/>
      <c r="I8" s="110"/>
      <c r="J8" s="110"/>
      <c r="K8" s="110"/>
      <c r="L8" s="113"/>
      <c r="M8" s="113"/>
      <c r="N8" s="113"/>
      <c r="O8" s="113"/>
      <c r="P8" s="113"/>
      <c r="Q8" s="113"/>
      <c r="R8" s="113"/>
      <c r="S8" s="113"/>
      <c r="T8" s="114"/>
    </row>
    <row r="9" spans="2:20" ht="24.75" customHeight="1">
      <c r="B9" s="115" t="s">
        <v>1</v>
      </c>
      <c r="C9" s="116" t="s">
        <v>3</v>
      </c>
      <c r="D9" s="117" t="s">
        <v>5</v>
      </c>
      <c r="E9" s="178" t="s">
        <v>31</v>
      </c>
      <c r="F9" s="180"/>
      <c r="G9" s="178" t="s">
        <v>32</v>
      </c>
      <c r="H9" s="180"/>
      <c r="I9" s="178" t="s">
        <v>33</v>
      </c>
      <c r="J9" s="180"/>
      <c r="K9" s="178" t="s">
        <v>34</v>
      </c>
      <c r="L9" s="180"/>
      <c r="M9" s="178" t="s">
        <v>35</v>
      </c>
      <c r="N9" s="180"/>
      <c r="O9" s="178" t="s">
        <v>42</v>
      </c>
      <c r="P9" s="180"/>
      <c r="Q9" s="178" t="s">
        <v>43</v>
      </c>
      <c r="R9" s="180"/>
      <c r="S9" s="178" t="s">
        <v>55</v>
      </c>
      <c r="T9" s="179"/>
    </row>
    <row r="10" spans="2:20" ht="57">
      <c r="B10" s="105"/>
      <c r="C10" s="118" t="s">
        <v>4</v>
      </c>
      <c r="D10" s="119" t="s">
        <v>15</v>
      </c>
      <c r="E10" s="143" t="s">
        <v>68</v>
      </c>
      <c r="F10" s="120" t="s">
        <v>13</v>
      </c>
      <c r="G10" s="143" t="s">
        <v>68</v>
      </c>
      <c r="H10" s="120" t="s">
        <v>13</v>
      </c>
      <c r="I10" s="143" t="s">
        <v>68</v>
      </c>
      <c r="J10" s="120" t="s">
        <v>13</v>
      </c>
      <c r="K10" s="143" t="s">
        <v>68</v>
      </c>
      <c r="L10" s="120" t="s">
        <v>13</v>
      </c>
      <c r="M10" s="143" t="s">
        <v>68</v>
      </c>
      <c r="N10" s="120" t="s">
        <v>13</v>
      </c>
      <c r="O10" s="143" t="s">
        <v>68</v>
      </c>
      <c r="P10" s="120" t="s">
        <v>13</v>
      </c>
      <c r="Q10" s="143" t="s">
        <v>68</v>
      </c>
      <c r="R10" s="120" t="s">
        <v>13</v>
      </c>
      <c r="S10" s="143" t="s">
        <v>68</v>
      </c>
      <c r="T10" s="121" t="s">
        <v>13</v>
      </c>
    </row>
    <row r="11" spans="2:20" ht="24.75" customHeight="1">
      <c r="B11" s="169" t="s">
        <v>81</v>
      </c>
      <c r="C11" s="7"/>
      <c r="D11" s="170">
        <v>0</v>
      </c>
      <c r="E11" s="7"/>
      <c r="F11" s="53">
        <f>IF(E11&gt;($C11-1),E11*$D11/10,"n/a")</f>
        <v>0</v>
      </c>
      <c r="G11" s="7"/>
      <c r="H11" s="53">
        <f>IF(G11&gt;($C11-1),G11*$D11/10,"n/a")</f>
        <v>0</v>
      </c>
      <c r="I11" s="7"/>
      <c r="J11" s="53">
        <f aca="true" t="shared" si="0" ref="J11:J40">IF(I11&gt;($C11-1),I11*$D11/10,"n/a")</f>
        <v>0</v>
      </c>
      <c r="K11" s="7"/>
      <c r="L11" s="53">
        <f aca="true" t="shared" si="1" ref="L11:L40">IF(K11&gt;($C11-1),K11*$D11/10,"n/a")</f>
        <v>0</v>
      </c>
      <c r="M11" s="7"/>
      <c r="N11" s="53">
        <f aca="true" t="shared" si="2" ref="N11:N40">IF(M11&gt;($C11-1),M11*$D11/10,"n/a")</f>
        <v>0</v>
      </c>
      <c r="O11" s="7"/>
      <c r="P11" s="53">
        <f aca="true" t="shared" si="3" ref="P11:P40">IF(O11&gt;($C11-1),O11*$D11/10,"n/a")</f>
        <v>0</v>
      </c>
      <c r="Q11" s="7"/>
      <c r="R11" s="53">
        <f aca="true" t="shared" si="4" ref="R11:R40">IF(Q11&gt;($C11-1),Q11*$D11/10,"n/a")</f>
        <v>0</v>
      </c>
      <c r="S11" s="7"/>
      <c r="T11" s="53">
        <f aca="true" t="shared" si="5" ref="T11:T40">IF(S11&gt;($C11-1),S11*$D11/10,"n/a")</f>
        <v>0</v>
      </c>
    </row>
    <row r="12" spans="2:20" ht="24.75" customHeight="1">
      <c r="B12" s="169" t="s">
        <v>82</v>
      </c>
      <c r="C12" s="7"/>
      <c r="D12" s="170">
        <v>0</v>
      </c>
      <c r="E12" s="7"/>
      <c r="F12" s="53">
        <v>0</v>
      </c>
      <c r="G12" s="7"/>
      <c r="H12" s="53">
        <v>0</v>
      </c>
      <c r="I12" s="7"/>
      <c r="J12" s="53">
        <f t="shared" si="0"/>
        <v>0</v>
      </c>
      <c r="K12" s="7"/>
      <c r="L12" s="53">
        <f t="shared" si="1"/>
        <v>0</v>
      </c>
      <c r="M12" s="7"/>
      <c r="N12" s="53">
        <f t="shared" si="2"/>
        <v>0</v>
      </c>
      <c r="O12" s="7"/>
      <c r="P12" s="53">
        <f t="shared" si="3"/>
        <v>0</v>
      </c>
      <c r="Q12" s="7"/>
      <c r="R12" s="53">
        <f t="shared" si="4"/>
        <v>0</v>
      </c>
      <c r="S12" s="7"/>
      <c r="T12" s="53">
        <f t="shared" si="5"/>
        <v>0</v>
      </c>
    </row>
    <row r="13" spans="2:20" ht="24.75" customHeight="1">
      <c r="B13" s="167" t="s">
        <v>83</v>
      </c>
      <c r="C13" s="7"/>
      <c r="D13" s="7">
        <v>9</v>
      </c>
      <c r="E13" s="7"/>
      <c r="F13" s="53">
        <v>0</v>
      </c>
      <c r="G13" s="7"/>
      <c r="H13" s="53">
        <v>0</v>
      </c>
      <c r="I13" s="7"/>
      <c r="J13" s="53">
        <f t="shared" si="0"/>
        <v>0</v>
      </c>
      <c r="K13" s="7"/>
      <c r="L13" s="53">
        <f t="shared" si="1"/>
        <v>0</v>
      </c>
      <c r="M13" s="7"/>
      <c r="N13" s="53">
        <f t="shared" si="2"/>
        <v>0</v>
      </c>
      <c r="O13" s="7"/>
      <c r="P13" s="53">
        <f t="shared" si="3"/>
        <v>0</v>
      </c>
      <c r="Q13" s="7"/>
      <c r="R13" s="53">
        <f t="shared" si="4"/>
        <v>0</v>
      </c>
      <c r="S13" s="7"/>
      <c r="T13" s="53">
        <f t="shared" si="5"/>
        <v>0</v>
      </c>
    </row>
    <row r="14" spans="2:20" ht="24.75" customHeight="1">
      <c r="B14" s="167" t="s">
        <v>84</v>
      </c>
      <c r="C14" s="7"/>
      <c r="D14" s="7">
        <v>9</v>
      </c>
      <c r="E14" s="7"/>
      <c r="F14" s="53">
        <v>0</v>
      </c>
      <c r="G14" s="7"/>
      <c r="H14" s="53">
        <v>0</v>
      </c>
      <c r="I14" s="7"/>
      <c r="J14" s="53">
        <f t="shared" si="0"/>
        <v>0</v>
      </c>
      <c r="K14" s="7"/>
      <c r="L14" s="53">
        <f t="shared" si="1"/>
        <v>0</v>
      </c>
      <c r="M14" s="7"/>
      <c r="N14" s="53">
        <f t="shared" si="2"/>
        <v>0</v>
      </c>
      <c r="O14" s="7"/>
      <c r="P14" s="53">
        <f t="shared" si="3"/>
        <v>0</v>
      </c>
      <c r="Q14" s="7"/>
      <c r="R14" s="53">
        <f t="shared" si="4"/>
        <v>0</v>
      </c>
      <c r="S14" s="7"/>
      <c r="T14" s="53">
        <f t="shared" si="5"/>
        <v>0</v>
      </c>
    </row>
    <row r="15" spans="2:20" s="129" customFormat="1" ht="24.75" customHeight="1">
      <c r="B15" s="171" t="s">
        <v>109</v>
      </c>
      <c r="C15" s="172"/>
      <c r="D15" s="172">
        <v>1</v>
      </c>
      <c r="E15" s="172"/>
      <c r="F15" s="173">
        <v>0</v>
      </c>
      <c r="G15" s="172"/>
      <c r="H15" s="173">
        <v>0</v>
      </c>
      <c r="I15" s="172"/>
      <c r="J15" s="173">
        <f t="shared" si="0"/>
        <v>0</v>
      </c>
      <c r="K15" s="172"/>
      <c r="L15" s="173">
        <f t="shared" si="1"/>
        <v>0</v>
      </c>
      <c r="M15" s="172"/>
      <c r="N15" s="173">
        <f t="shared" si="2"/>
        <v>0</v>
      </c>
      <c r="O15" s="172"/>
      <c r="P15" s="173">
        <f t="shared" si="3"/>
        <v>0</v>
      </c>
      <c r="Q15" s="172"/>
      <c r="R15" s="173">
        <f t="shared" si="4"/>
        <v>0</v>
      </c>
      <c r="S15" s="172"/>
      <c r="T15" s="173">
        <f t="shared" si="5"/>
        <v>0</v>
      </c>
    </row>
    <row r="16" spans="2:20" ht="24.75" customHeight="1">
      <c r="B16" s="169" t="s">
        <v>85</v>
      </c>
      <c r="C16" s="7"/>
      <c r="D16" s="170">
        <v>0</v>
      </c>
      <c r="E16" s="7"/>
      <c r="F16" s="53">
        <v>0</v>
      </c>
      <c r="G16" s="7"/>
      <c r="H16" s="53">
        <v>0</v>
      </c>
      <c r="I16" s="7"/>
      <c r="J16" s="53">
        <f t="shared" si="0"/>
        <v>0</v>
      </c>
      <c r="K16" s="7"/>
      <c r="L16" s="53">
        <f t="shared" si="1"/>
        <v>0</v>
      </c>
      <c r="M16" s="7"/>
      <c r="N16" s="53">
        <f t="shared" si="2"/>
        <v>0</v>
      </c>
      <c r="O16" s="7"/>
      <c r="P16" s="53">
        <f t="shared" si="3"/>
        <v>0</v>
      </c>
      <c r="Q16" s="7"/>
      <c r="R16" s="53">
        <f t="shared" si="4"/>
        <v>0</v>
      </c>
      <c r="S16" s="7"/>
      <c r="T16" s="53">
        <f t="shared" si="5"/>
        <v>0</v>
      </c>
    </row>
    <row r="17" spans="2:20" ht="24.75" customHeight="1">
      <c r="B17" s="167" t="s">
        <v>108</v>
      </c>
      <c r="C17" s="7"/>
      <c r="D17" s="7">
        <v>1</v>
      </c>
      <c r="E17" s="7"/>
      <c r="F17" s="53">
        <v>0</v>
      </c>
      <c r="G17" s="7"/>
      <c r="H17" s="53">
        <v>0</v>
      </c>
      <c r="I17" s="7"/>
      <c r="J17" s="53">
        <v>0</v>
      </c>
      <c r="K17" s="7"/>
      <c r="L17" s="53">
        <v>0</v>
      </c>
      <c r="M17" s="7"/>
      <c r="N17" s="53">
        <v>0</v>
      </c>
      <c r="O17" s="7"/>
      <c r="P17" s="53">
        <v>0</v>
      </c>
      <c r="Q17" s="7"/>
      <c r="R17" s="53">
        <v>0</v>
      </c>
      <c r="S17" s="7"/>
      <c r="T17" s="53">
        <v>0</v>
      </c>
    </row>
    <row r="18" spans="2:20" ht="24.75" customHeight="1">
      <c r="B18" s="167" t="s">
        <v>86</v>
      </c>
      <c r="C18" s="7"/>
      <c r="D18" s="7">
        <v>4</v>
      </c>
      <c r="E18" s="7"/>
      <c r="F18" s="53">
        <v>0</v>
      </c>
      <c r="G18" s="7"/>
      <c r="H18" s="53">
        <v>0</v>
      </c>
      <c r="I18" s="7"/>
      <c r="J18" s="53">
        <f t="shared" si="0"/>
        <v>0</v>
      </c>
      <c r="K18" s="7"/>
      <c r="L18" s="53">
        <f t="shared" si="1"/>
        <v>0</v>
      </c>
      <c r="M18" s="7"/>
      <c r="N18" s="53">
        <f t="shared" si="2"/>
        <v>0</v>
      </c>
      <c r="O18" s="7"/>
      <c r="P18" s="53">
        <f t="shared" si="3"/>
        <v>0</v>
      </c>
      <c r="Q18" s="7"/>
      <c r="R18" s="53">
        <f t="shared" si="4"/>
        <v>0</v>
      </c>
      <c r="S18" s="7"/>
      <c r="T18" s="53">
        <f t="shared" si="5"/>
        <v>0</v>
      </c>
    </row>
    <row r="19" spans="2:20" ht="24.75" customHeight="1">
      <c r="B19" s="167" t="s">
        <v>87</v>
      </c>
      <c r="C19" s="7"/>
      <c r="D19" s="7">
        <v>3</v>
      </c>
      <c r="E19" s="7"/>
      <c r="F19" s="53">
        <v>0</v>
      </c>
      <c r="G19" s="7"/>
      <c r="H19" s="53">
        <v>0</v>
      </c>
      <c r="I19" s="7"/>
      <c r="J19" s="53">
        <f t="shared" si="0"/>
        <v>0</v>
      </c>
      <c r="K19" s="7"/>
      <c r="L19" s="53">
        <f t="shared" si="1"/>
        <v>0</v>
      </c>
      <c r="M19" s="7"/>
      <c r="N19" s="53">
        <f t="shared" si="2"/>
        <v>0</v>
      </c>
      <c r="O19" s="7"/>
      <c r="P19" s="53">
        <f t="shared" si="3"/>
        <v>0</v>
      </c>
      <c r="Q19" s="7"/>
      <c r="R19" s="53">
        <f t="shared" si="4"/>
        <v>0</v>
      </c>
      <c r="S19" s="7"/>
      <c r="T19" s="53">
        <f t="shared" si="5"/>
        <v>0</v>
      </c>
    </row>
    <row r="20" spans="2:20" ht="24.75" customHeight="1">
      <c r="B20" s="167" t="s">
        <v>88</v>
      </c>
      <c r="C20" s="7"/>
      <c r="D20" s="7">
        <v>4</v>
      </c>
      <c r="E20" s="7"/>
      <c r="F20" s="53">
        <v>0</v>
      </c>
      <c r="G20" s="7"/>
      <c r="H20" s="53">
        <v>0</v>
      </c>
      <c r="I20" s="7"/>
      <c r="J20" s="53">
        <f t="shared" si="0"/>
        <v>0</v>
      </c>
      <c r="K20" s="7"/>
      <c r="L20" s="53">
        <f t="shared" si="1"/>
        <v>0</v>
      </c>
      <c r="M20" s="7"/>
      <c r="N20" s="53">
        <f t="shared" si="2"/>
        <v>0</v>
      </c>
      <c r="O20" s="7"/>
      <c r="P20" s="53">
        <f t="shared" si="3"/>
        <v>0</v>
      </c>
      <c r="Q20" s="7"/>
      <c r="R20" s="53">
        <f t="shared" si="4"/>
        <v>0</v>
      </c>
      <c r="S20" s="7"/>
      <c r="T20" s="53">
        <f t="shared" si="5"/>
        <v>0</v>
      </c>
    </row>
    <row r="21" spans="2:20" ht="24.75" customHeight="1">
      <c r="B21" s="167" t="s">
        <v>89</v>
      </c>
      <c r="C21" s="7"/>
      <c r="D21" s="7">
        <v>2</v>
      </c>
      <c r="E21" s="7"/>
      <c r="F21" s="53">
        <v>0</v>
      </c>
      <c r="G21" s="7"/>
      <c r="H21" s="53">
        <v>0</v>
      </c>
      <c r="I21" s="7"/>
      <c r="J21" s="53">
        <f t="shared" si="0"/>
        <v>0</v>
      </c>
      <c r="K21" s="7"/>
      <c r="L21" s="53">
        <f t="shared" si="1"/>
        <v>0</v>
      </c>
      <c r="M21" s="7"/>
      <c r="N21" s="53">
        <f t="shared" si="2"/>
        <v>0</v>
      </c>
      <c r="O21" s="7"/>
      <c r="P21" s="53">
        <f t="shared" si="3"/>
        <v>0</v>
      </c>
      <c r="Q21" s="7"/>
      <c r="R21" s="53">
        <f t="shared" si="4"/>
        <v>0</v>
      </c>
      <c r="S21" s="7"/>
      <c r="T21" s="53">
        <f t="shared" si="5"/>
        <v>0</v>
      </c>
    </row>
    <row r="22" spans="2:20" ht="24.75" customHeight="1">
      <c r="B22" s="167" t="s">
        <v>90</v>
      </c>
      <c r="C22" s="7"/>
      <c r="D22" s="7">
        <v>2</v>
      </c>
      <c r="E22" s="7"/>
      <c r="F22" s="53">
        <v>0</v>
      </c>
      <c r="G22" s="7"/>
      <c r="H22" s="53">
        <v>0</v>
      </c>
      <c r="I22" s="7"/>
      <c r="J22" s="53">
        <f t="shared" si="0"/>
        <v>0</v>
      </c>
      <c r="K22" s="7"/>
      <c r="L22" s="53">
        <f t="shared" si="1"/>
        <v>0</v>
      </c>
      <c r="M22" s="7"/>
      <c r="N22" s="53">
        <f t="shared" si="2"/>
        <v>0</v>
      </c>
      <c r="O22" s="7"/>
      <c r="P22" s="53">
        <f t="shared" si="3"/>
        <v>0</v>
      </c>
      <c r="Q22" s="7"/>
      <c r="R22" s="53">
        <f t="shared" si="4"/>
        <v>0</v>
      </c>
      <c r="S22" s="7"/>
      <c r="T22" s="53">
        <f t="shared" si="5"/>
        <v>0</v>
      </c>
    </row>
    <row r="23" spans="2:20" ht="24.75" customHeight="1">
      <c r="B23" s="167" t="s">
        <v>91</v>
      </c>
      <c r="C23" s="7"/>
      <c r="D23" s="7">
        <v>6</v>
      </c>
      <c r="E23" s="7"/>
      <c r="F23" s="53">
        <v>0</v>
      </c>
      <c r="G23" s="7"/>
      <c r="H23" s="53">
        <v>0</v>
      </c>
      <c r="I23" s="7"/>
      <c r="J23" s="53">
        <f t="shared" si="0"/>
        <v>0</v>
      </c>
      <c r="K23" s="7"/>
      <c r="L23" s="53">
        <f t="shared" si="1"/>
        <v>0</v>
      </c>
      <c r="M23" s="7"/>
      <c r="N23" s="53">
        <f t="shared" si="2"/>
        <v>0</v>
      </c>
      <c r="O23" s="7"/>
      <c r="P23" s="53">
        <f t="shared" si="3"/>
        <v>0</v>
      </c>
      <c r="Q23" s="7"/>
      <c r="R23" s="53">
        <f t="shared" si="4"/>
        <v>0</v>
      </c>
      <c r="S23" s="7"/>
      <c r="T23" s="53">
        <f t="shared" si="5"/>
        <v>0</v>
      </c>
    </row>
    <row r="24" spans="2:20" ht="24.75" customHeight="1">
      <c r="B24" s="167" t="s">
        <v>92</v>
      </c>
      <c r="C24" s="7"/>
      <c r="D24" s="7">
        <v>3</v>
      </c>
      <c r="E24" s="7"/>
      <c r="F24" s="53">
        <v>0</v>
      </c>
      <c r="G24" s="7"/>
      <c r="H24" s="53">
        <v>0</v>
      </c>
      <c r="I24" s="7"/>
      <c r="J24" s="53">
        <f t="shared" si="0"/>
        <v>0</v>
      </c>
      <c r="K24" s="7"/>
      <c r="L24" s="53">
        <f t="shared" si="1"/>
        <v>0</v>
      </c>
      <c r="M24" s="7"/>
      <c r="N24" s="53">
        <f t="shared" si="2"/>
        <v>0</v>
      </c>
      <c r="O24" s="7"/>
      <c r="P24" s="53">
        <f t="shared" si="3"/>
        <v>0</v>
      </c>
      <c r="Q24" s="7"/>
      <c r="R24" s="53">
        <f t="shared" si="4"/>
        <v>0</v>
      </c>
      <c r="S24" s="7"/>
      <c r="T24" s="53">
        <f t="shared" si="5"/>
        <v>0</v>
      </c>
    </row>
    <row r="25" spans="2:20" ht="24.75" customHeight="1">
      <c r="B25" s="167" t="s">
        <v>93</v>
      </c>
      <c r="C25" s="7"/>
      <c r="D25" s="7">
        <v>6</v>
      </c>
      <c r="E25" s="7"/>
      <c r="F25" s="53">
        <v>0</v>
      </c>
      <c r="G25" s="7"/>
      <c r="H25" s="53">
        <v>0</v>
      </c>
      <c r="I25" s="7"/>
      <c r="J25" s="53">
        <f t="shared" si="0"/>
        <v>0</v>
      </c>
      <c r="K25" s="7"/>
      <c r="L25" s="53">
        <f t="shared" si="1"/>
        <v>0</v>
      </c>
      <c r="M25" s="7"/>
      <c r="N25" s="53">
        <f t="shared" si="2"/>
        <v>0</v>
      </c>
      <c r="O25" s="7"/>
      <c r="P25" s="53">
        <f t="shared" si="3"/>
        <v>0</v>
      </c>
      <c r="Q25" s="7"/>
      <c r="R25" s="53">
        <f t="shared" si="4"/>
        <v>0</v>
      </c>
      <c r="S25" s="7"/>
      <c r="T25" s="53">
        <f t="shared" si="5"/>
        <v>0</v>
      </c>
    </row>
    <row r="26" spans="2:20" ht="24.75" customHeight="1">
      <c r="B26" s="167" t="s">
        <v>94</v>
      </c>
      <c r="C26" s="7"/>
      <c r="D26" s="7">
        <v>7</v>
      </c>
      <c r="E26" s="7"/>
      <c r="F26" s="53">
        <v>0</v>
      </c>
      <c r="G26" s="7"/>
      <c r="H26" s="53">
        <v>0</v>
      </c>
      <c r="I26" s="7"/>
      <c r="J26" s="53">
        <f t="shared" si="0"/>
        <v>0</v>
      </c>
      <c r="K26" s="7"/>
      <c r="L26" s="53">
        <f t="shared" si="1"/>
        <v>0</v>
      </c>
      <c r="M26" s="7"/>
      <c r="N26" s="53">
        <f t="shared" si="2"/>
        <v>0</v>
      </c>
      <c r="O26" s="7"/>
      <c r="P26" s="53">
        <f t="shared" si="3"/>
        <v>0</v>
      </c>
      <c r="Q26" s="7"/>
      <c r="R26" s="53">
        <f t="shared" si="4"/>
        <v>0</v>
      </c>
      <c r="S26" s="7"/>
      <c r="T26" s="53">
        <f t="shared" si="5"/>
        <v>0</v>
      </c>
    </row>
    <row r="27" spans="2:20" ht="24.75" customHeight="1">
      <c r="B27" s="167" t="s">
        <v>95</v>
      </c>
      <c r="C27" s="7"/>
      <c r="D27" s="7">
        <v>2</v>
      </c>
      <c r="E27" s="7"/>
      <c r="F27" s="53">
        <v>0</v>
      </c>
      <c r="G27" s="7"/>
      <c r="H27" s="53">
        <v>0</v>
      </c>
      <c r="I27" s="7"/>
      <c r="J27" s="53">
        <f t="shared" si="0"/>
        <v>0</v>
      </c>
      <c r="K27" s="7"/>
      <c r="L27" s="53">
        <f t="shared" si="1"/>
        <v>0</v>
      </c>
      <c r="M27" s="7"/>
      <c r="N27" s="53">
        <f t="shared" si="2"/>
        <v>0</v>
      </c>
      <c r="O27" s="7"/>
      <c r="P27" s="53">
        <f t="shared" si="3"/>
        <v>0</v>
      </c>
      <c r="Q27" s="7"/>
      <c r="R27" s="53">
        <f t="shared" si="4"/>
        <v>0</v>
      </c>
      <c r="S27" s="7"/>
      <c r="T27" s="53">
        <f t="shared" si="5"/>
        <v>0</v>
      </c>
    </row>
    <row r="28" spans="2:20" ht="24.75" customHeight="1">
      <c r="B28" s="169" t="s">
        <v>107</v>
      </c>
      <c r="C28" s="7"/>
      <c r="D28" s="170">
        <v>0</v>
      </c>
      <c r="E28" s="7"/>
      <c r="F28" s="53">
        <v>0</v>
      </c>
      <c r="G28" s="7"/>
      <c r="H28" s="53">
        <v>0</v>
      </c>
      <c r="I28" s="7"/>
      <c r="J28" s="53">
        <f t="shared" si="0"/>
        <v>0</v>
      </c>
      <c r="K28" s="7"/>
      <c r="L28" s="53">
        <f t="shared" si="1"/>
        <v>0</v>
      </c>
      <c r="M28" s="7"/>
      <c r="N28" s="53">
        <f t="shared" si="2"/>
        <v>0</v>
      </c>
      <c r="O28" s="7"/>
      <c r="P28" s="53">
        <f t="shared" si="3"/>
        <v>0</v>
      </c>
      <c r="Q28" s="7"/>
      <c r="R28" s="53">
        <f t="shared" si="4"/>
        <v>0</v>
      </c>
      <c r="S28" s="7"/>
      <c r="T28" s="53">
        <f t="shared" si="5"/>
        <v>0</v>
      </c>
    </row>
    <row r="29" spans="2:20" ht="24.75" customHeight="1">
      <c r="B29" s="167" t="s">
        <v>96</v>
      </c>
      <c r="C29" s="7"/>
      <c r="D29" s="7">
        <v>2</v>
      </c>
      <c r="E29" s="7"/>
      <c r="F29" s="53">
        <v>0</v>
      </c>
      <c r="G29" s="7"/>
      <c r="H29" s="53">
        <v>0</v>
      </c>
      <c r="I29" s="7"/>
      <c r="J29" s="53">
        <f t="shared" si="0"/>
        <v>0</v>
      </c>
      <c r="K29" s="7"/>
      <c r="L29" s="53">
        <f t="shared" si="1"/>
        <v>0</v>
      </c>
      <c r="M29" s="7"/>
      <c r="N29" s="53">
        <f t="shared" si="2"/>
        <v>0</v>
      </c>
      <c r="O29" s="7"/>
      <c r="P29" s="53">
        <f t="shared" si="3"/>
        <v>0</v>
      </c>
      <c r="Q29" s="7"/>
      <c r="R29" s="53">
        <f t="shared" si="4"/>
        <v>0</v>
      </c>
      <c r="S29" s="7"/>
      <c r="T29" s="53">
        <f t="shared" si="5"/>
        <v>0</v>
      </c>
    </row>
    <row r="30" spans="2:20" ht="24.75" customHeight="1">
      <c r="B30" s="167" t="s">
        <v>97</v>
      </c>
      <c r="C30" s="7"/>
      <c r="D30" s="7">
        <v>6</v>
      </c>
      <c r="E30" s="7"/>
      <c r="F30" s="53">
        <v>0</v>
      </c>
      <c r="G30" s="7"/>
      <c r="H30" s="53">
        <v>0</v>
      </c>
      <c r="I30" s="7"/>
      <c r="J30" s="53">
        <f t="shared" si="0"/>
        <v>0</v>
      </c>
      <c r="K30" s="7"/>
      <c r="L30" s="53">
        <f t="shared" si="1"/>
        <v>0</v>
      </c>
      <c r="M30" s="7"/>
      <c r="N30" s="53">
        <f t="shared" si="2"/>
        <v>0</v>
      </c>
      <c r="O30" s="7"/>
      <c r="P30" s="53">
        <f t="shared" si="3"/>
        <v>0</v>
      </c>
      <c r="Q30" s="7"/>
      <c r="R30" s="53">
        <f t="shared" si="4"/>
        <v>0</v>
      </c>
      <c r="S30" s="7"/>
      <c r="T30" s="53">
        <f t="shared" si="5"/>
        <v>0</v>
      </c>
    </row>
    <row r="31" spans="2:20" ht="24.75" customHeight="1">
      <c r="B31" s="167" t="s">
        <v>98</v>
      </c>
      <c r="C31" s="7"/>
      <c r="D31" s="7">
        <v>5</v>
      </c>
      <c r="E31" s="7"/>
      <c r="F31" s="53">
        <f aca="true" t="shared" si="6" ref="F31:H40">IF(E31&gt;($C31-1),E31*$D31/10,"n/a")</f>
        <v>0</v>
      </c>
      <c r="G31" s="7"/>
      <c r="H31" s="53">
        <f t="shared" si="6"/>
        <v>0</v>
      </c>
      <c r="I31" s="7"/>
      <c r="J31" s="53">
        <f t="shared" si="0"/>
        <v>0</v>
      </c>
      <c r="K31" s="7"/>
      <c r="L31" s="53">
        <f t="shared" si="1"/>
        <v>0</v>
      </c>
      <c r="M31" s="7"/>
      <c r="N31" s="53">
        <f t="shared" si="2"/>
        <v>0</v>
      </c>
      <c r="O31" s="7"/>
      <c r="P31" s="53">
        <f t="shared" si="3"/>
        <v>0</v>
      </c>
      <c r="Q31" s="7"/>
      <c r="R31" s="53">
        <f t="shared" si="4"/>
        <v>0</v>
      </c>
      <c r="S31" s="7"/>
      <c r="T31" s="53">
        <f t="shared" si="5"/>
        <v>0</v>
      </c>
    </row>
    <row r="32" spans="2:20" ht="24.75" customHeight="1">
      <c r="B32" s="167" t="s">
        <v>99</v>
      </c>
      <c r="C32" s="7"/>
      <c r="D32" s="7">
        <v>4</v>
      </c>
      <c r="E32" s="7"/>
      <c r="F32" s="53">
        <f t="shared" si="6"/>
        <v>0</v>
      </c>
      <c r="G32" s="7"/>
      <c r="H32" s="53">
        <f t="shared" si="6"/>
        <v>0</v>
      </c>
      <c r="I32" s="7"/>
      <c r="J32" s="53">
        <f t="shared" si="0"/>
        <v>0</v>
      </c>
      <c r="K32" s="7"/>
      <c r="L32" s="53">
        <f t="shared" si="1"/>
        <v>0</v>
      </c>
      <c r="M32" s="7"/>
      <c r="N32" s="53">
        <f t="shared" si="2"/>
        <v>0</v>
      </c>
      <c r="O32" s="7"/>
      <c r="P32" s="53">
        <f t="shared" si="3"/>
        <v>0</v>
      </c>
      <c r="Q32" s="7"/>
      <c r="R32" s="53">
        <f t="shared" si="4"/>
        <v>0</v>
      </c>
      <c r="S32" s="7"/>
      <c r="T32" s="53">
        <f t="shared" si="5"/>
        <v>0</v>
      </c>
    </row>
    <row r="33" spans="2:20" ht="24.75" customHeight="1">
      <c r="B33" s="167" t="s">
        <v>100</v>
      </c>
      <c r="C33" s="7"/>
      <c r="D33" s="7">
        <v>4</v>
      </c>
      <c r="E33" s="7"/>
      <c r="F33" s="53">
        <f t="shared" si="6"/>
        <v>0</v>
      </c>
      <c r="G33" s="7"/>
      <c r="H33" s="53">
        <f t="shared" si="6"/>
        <v>0</v>
      </c>
      <c r="I33" s="7"/>
      <c r="J33" s="53">
        <f t="shared" si="0"/>
        <v>0</v>
      </c>
      <c r="K33" s="7"/>
      <c r="L33" s="53">
        <f t="shared" si="1"/>
        <v>0</v>
      </c>
      <c r="M33" s="7"/>
      <c r="N33" s="53">
        <f t="shared" si="2"/>
        <v>0</v>
      </c>
      <c r="O33" s="7"/>
      <c r="P33" s="53">
        <f t="shared" si="3"/>
        <v>0</v>
      </c>
      <c r="Q33" s="7"/>
      <c r="R33" s="53">
        <f t="shared" si="4"/>
        <v>0</v>
      </c>
      <c r="S33" s="7"/>
      <c r="T33" s="53">
        <f t="shared" si="5"/>
        <v>0</v>
      </c>
    </row>
    <row r="34" spans="2:20" ht="24.75" customHeight="1">
      <c r="B34" s="169" t="s">
        <v>101</v>
      </c>
      <c r="C34" s="7"/>
      <c r="D34" s="170">
        <v>0</v>
      </c>
      <c r="E34" s="7"/>
      <c r="F34" s="53">
        <f t="shared" si="6"/>
        <v>0</v>
      </c>
      <c r="G34" s="7"/>
      <c r="H34" s="53">
        <f t="shared" si="6"/>
        <v>0</v>
      </c>
      <c r="I34" s="7"/>
      <c r="J34" s="53">
        <f t="shared" si="0"/>
        <v>0</v>
      </c>
      <c r="K34" s="7"/>
      <c r="L34" s="53">
        <f t="shared" si="1"/>
        <v>0</v>
      </c>
      <c r="M34" s="7"/>
      <c r="N34" s="53">
        <f t="shared" si="2"/>
        <v>0</v>
      </c>
      <c r="O34" s="7"/>
      <c r="P34" s="53">
        <f t="shared" si="3"/>
        <v>0</v>
      </c>
      <c r="Q34" s="7"/>
      <c r="R34" s="53">
        <f t="shared" si="4"/>
        <v>0</v>
      </c>
      <c r="S34" s="7"/>
      <c r="T34" s="53">
        <f t="shared" si="5"/>
        <v>0</v>
      </c>
    </row>
    <row r="35" spans="2:20" ht="24.75" customHeight="1">
      <c r="B35" s="167" t="s">
        <v>102</v>
      </c>
      <c r="C35" s="7"/>
      <c r="D35" s="7">
        <v>3</v>
      </c>
      <c r="E35" s="7"/>
      <c r="F35" s="53">
        <f t="shared" si="6"/>
        <v>0</v>
      </c>
      <c r="G35" s="7"/>
      <c r="H35" s="53">
        <f t="shared" si="6"/>
        <v>0</v>
      </c>
      <c r="I35" s="7"/>
      <c r="J35" s="53">
        <f t="shared" si="0"/>
        <v>0</v>
      </c>
      <c r="K35" s="7"/>
      <c r="L35" s="53">
        <f t="shared" si="1"/>
        <v>0</v>
      </c>
      <c r="M35" s="7"/>
      <c r="N35" s="53">
        <f t="shared" si="2"/>
        <v>0</v>
      </c>
      <c r="O35" s="7"/>
      <c r="P35" s="53">
        <f t="shared" si="3"/>
        <v>0</v>
      </c>
      <c r="Q35" s="7"/>
      <c r="R35" s="53">
        <f t="shared" si="4"/>
        <v>0</v>
      </c>
      <c r="S35" s="7"/>
      <c r="T35" s="53">
        <f t="shared" si="5"/>
        <v>0</v>
      </c>
    </row>
    <row r="36" spans="2:20" ht="24.75" customHeight="1">
      <c r="B36" s="167" t="s">
        <v>103</v>
      </c>
      <c r="C36" s="7"/>
      <c r="D36" s="7">
        <v>1</v>
      </c>
      <c r="E36" s="7"/>
      <c r="F36" s="53">
        <f t="shared" si="6"/>
        <v>0</v>
      </c>
      <c r="G36" s="7"/>
      <c r="H36" s="53">
        <f t="shared" si="6"/>
        <v>0</v>
      </c>
      <c r="I36" s="7"/>
      <c r="J36" s="53">
        <f t="shared" si="0"/>
        <v>0</v>
      </c>
      <c r="K36" s="7"/>
      <c r="L36" s="53">
        <f t="shared" si="1"/>
        <v>0</v>
      </c>
      <c r="M36" s="7"/>
      <c r="N36" s="53">
        <f t="shared" si="2"/>
        <v>0</v>
      </c>
      <c r="O36" s="7"/>
      <c r="P36" s="53">
        <f t="shared" si="3"/>
        <v>0</v>
      </c>
      <c r="Q36" s="7"/>
      <c r="R36" s="53">
        <f t="shared" si="4"/>
        <v>0</v>
      </c>
      <c r="S36" s="7"/>
      <c r="T36" s="53">
        <f t="shared" si="5"/>
        <v>0</v>
      </c>
    </row>
    <row r="37" spans="2:20" ht="24.75" customHeight="1">
      <c r="B37" s="167" t="s">
        <v>104</v>
      </c>
      <c r="C37" s="7"/>
      <c r="D37" s="7">
        <v>1</v>
      </c>
      <c r="E37" s="7"/>
      <c r="F37" s="53">
        <f t="shared" si="6"/>
        <v>0</v>
      </c>
      <c r="G37" s="7"/>
      <c r="H37" s="53">
        <f t="shared" si="6"/>
        <v>0</v>
      </c>
      <c r="I37" s="7"/>
      <c r="J37" s="53">
        <f t="shared" si="0"/>
        <v>0</v>
      </c>
      <c r="K37" s="7"/>
      <c r="L37" s="53">
        <f t="shared" si="1"/>
        <v>0</v>
      </c>
      <c r="M37" s="7"/>
      <c r="N37" s="53">
        <f t="shared" si="2"/>
        <v>0</v>
      </c>
      <c r="O37" s="7"/>
      <c r="P37" s="53">
        <f t="shared" si="3"/>
        <v>0</v>
      </c>
      <c r="Q37" s="7"/>
      <c r="R37" s="53">
        <f t="shared" si="4"/>
        <v>0</v>
      </c>
      <c r="S37" s="7"/>
      <c r="T37" s="53">
        <f t="shared" si="5"/>
        <v>0</v>
      </c>
    </row>
    <row r="38" spans="2:20" ht="24.75" customHeight="1">
      <c r="B38" s="167" t="s">
        <v>105</v>
      </c>
      <c r="C38" s="7"/>
      <c r="D38" s="7">
        <v>9</v>
      </c>
      <c r="E38" s="7"/>
      <c r="F38" s="53">
        <f t="shared" si="6"/>
        <v>0</v>
      </c>
      <c r="G38" s="7"/>
      <c r="H38" s="53">
        <f t="shared" si="6"/>
        <v>0</v>
      </c>
      <c r="I38" s="7"/>
      <c r="J38" s="53">
        <f t="shared" si="0"/>
        <v>0</v>
      </c>
      <c r="K38" s="7"/>
      <c r="L38" s="53">
        <f t="shared" si="1"/>
        <v>0</v>
      </c>
      <c r="M38" s="7"/>
      <c r="N38" s="53">
        <f t="shared" si="2"/>
        <v>0</v>
      </c>
      <c r="O38" s="7"/>
      <c r="P38" s="53">
        <f t="shared" si="3"/>
        <v>0</v>
      </c>
      <c r="Q38" s="7"/>
      <c r="R38" s="53">
        <f t="shared" si="4"/>
        <v>0</v>
      </c>
      <c r="S38" s="7"/>
      <c r="T38" s="53">
        <f t="shared" si="5"/>
        <v>0</v>
      </c>
    </row>
    <row r="39" spans="2:20" ht="24.75" customHeight="1">
      <c r="B39" s="169" t="s">
        <v>106</v>
      </c>
      <c r="C39" s="7"/>
      <c r="D39" s="170">
        <v>0</v>
      </c>
      <c r="E39" s="7"/>
      <c r="F39" s="53">
        <v>0</v>
      </c>
      <c r="G39" s="7"/>
      <c r="H39" s="53">
        <v>0</v>
      </c>
      <c r="I39" s="7"/>
      <c r="J39" s="53">
        <v>0</v>
      </c>
      <c r="K39" s="7"/>
      <c r="L39" s="53">
        <v>0</v>
      </c>
      <c r="M39" s="7"/>
      <c r="N39" s="53">
        <v>0</v>
      </c>
      <c r="O39" s="7"/>
      <c r="P39" s="53">
        <v>0</v>
      </c>
      <c r="Q39" s="7"/>
      <c r="R39" s="53">
        <v>0</v>
      </c>
      <c r="S39" s="7"/>
      <c r="T39" s="53">
        <v>0</v>
      </c>
    </row>
    <row r="40" spans="2:20" ht="24.75" customHeight="1">
      <c r="B40" s="167" t="s">
        <v>112</v>
      </c>
      <c r="C40" s="7"/>
      <c r="D40" s="7">
        <v>6</v>
      </c>
      <c r="E40" s="7"/>
      <c r="F40" s="53">
        <f t="shared" si="6"/>
        <v>0</v>
      </c>
      <c r="G40" s="7"/>
      <c r="H40" s="53">
        <f t="shared" si="6"/>
        <v>0</v>
      </c>
      <c r="I40" s="7"/>
      <c r="J40" s="53">
        <f t="shared" si="0"/>
        <v>0</v>
      </c>
      <c r="K40" s="7"/>
      <c r="L40" s="53">
        <f t="shared" si="1"/>
        <v>0</v>
      </c>
      <c r="M40" s="7"/>
      <c r="N40" s="53">
        <f t="shared" si="2"/>
        <v>0</v>
      </c>
      <c r="O40" s="7"/>
      <c r="P40" s="53">
        <f t="shared" si="3"/>
        <v>0</v>
      </c>
      <c r="Q40" s="7"/>
      <c r="R40" s="53">
        <f t="shared" si="4"/>
        <v>0</v>
      </c>
      <c r="S40" s="7"/>
      <c r="T40" s="53">
        <f t="shared" si="5"/>
        <v>0</v>
      </c>
    </row>
    <row r="41" spans="2:21" ht="24.75" customHeight="1">
      <c r="B41" s="123" t="s">
        <v>2</v>
      </c>
      <c r="C41" s="30"/>
      <c r="D41" s="8">
        <f>IF(SUM(D11:D40)=100,SUM(D11:D40),("**"&amp;SUM(D11:D40)&amp;"**"))</f>
        <v>100</v>
      </c>
      <c r="E41" s="146"/>
      <c r="F41" s="147">
        <f>IF(AND($D$41=100,COUNT(F11:F40)=COUNTA(F11:F40)),SUM(F11:F40),"Invalid")</f>
        <v>0</v>
      </c>
      <c r="G41" s="148"/>
      <c r="H41" s="147">
        <f>IF(AND($D$41=100,COUNT(H11:H40)=COUNTA(H11:H40)),SUM(H11:H40),"Invalid")</f>
        <v>0</v>
      </c>
      <c r="I41" s="147"/>
      <c r="J41" s="147">
        <f>IF(AND($D$41=100,COUNT(J11:J40)=COUNTA(J11:J40)),SUM(J11:J40),"Invalid")</f>
        <v>0</v>
      </c>
      <c r="K41" s="147"/>
      <c r="L41" s="147">
        <f>IF(AND($D$41=100,COUNT(L11:L40)=COUNTA(L11:L40)),SUM(L11:L40),"Invalid")</f>
        <v>0</v>
      </c>
      <c r="M41" s="147"/>
      <c r="N41" s="147">
        <f>IF(AND($D$41=100,COUNT(N11:N40)=COUNTA(N11:N40)),SUM(N11:N40),"Invalid")</f>
        <v>0</v>
      </c>
      <c r="O41" s="147"/>
      <c r="P41" s="147">
        <f>IF(AND($D$41=100,COUNT(P11:P40)=COUNTA(P11:P40)),SUM(P11:P40),"Invalid")</f>
        <v>0</v>
      </c>
      <c r="Q41" s="147"/>
      <c r="R41" s="147">
        <f>IF(AND($D$41=100,COUNT(R11:R40)=COUNTA(R11:R40)),SUM(R11:R40),"Invalid")</f>
        <v>0</v>
      </c>
      <c r="S41" s="147"/>
      <c r="T41" s="166">
        <f>IF(AND($D$41=100,COUNT(T11:T40)=COUNTA(T11:T40)),SUM(T11:T40),"Invalid")</f>
        <v>0</v>
      </c>
      <c r="U41" s="107"/>
    </row>
    <row r="42" spans="2:20" ht="24.75" customHeight="1">
      <c r="B42" s="124" t="s">
        <v>30</v>
      </c>
      <c r="C42" s="113"/>
      <c r="E42" s="149"/>
      <c r="F42" s="8" t="str">
        <f>IF(AND((ISNUMBER(F41)),(SUM(F11:F40)&gt;=$C$7)),"yes","no")</f>
        <v>no</v>
      </c>
      <c r="G42" s="122"/>
      <c r="H42" s="8" t="str">
        <f>IF(AND((ISNUMBER(H41)),(SUM(H11:H40)&gt;=$C$7)),"yes","no")</f>
        <v>no</v>
      </c>
      <c r="I42" s="122"/>
      <c r="J42" s="8" t="str">
        <f>IF(AND((ISNUMBER(J41)),(SUM(J11:J40)&gt;=$C$7)),"yes","no")</f>
        <v>no</v>
      </c>
      <c r="K42" s="8"/>
      <c r="L42" s="8" t="str">
        <f>IF(AND((ISNUMBER(L41)),(SUM(L11:L40)&gt;=$C$7)),"yes","no")</f>
        <v>no</v>
      </c>
      <c r="M42" s="122"/>
      <c r="N42" s="42" t="str">
        <f>IF(AND((ISNUMBER(N41)),(SUM(N11:N40)&gt;=$C$7)),"yes","no")</f>
        <v>no</v>
      </c>
      <c r="O42" s="122"/>
      <c r="P42" s="42" t="str">
        <f>IF(AND((ISNUMBER(P41)),(SUM(P11:P40)&gt;=$C$7)),"yes","no")</f>
        <v>no</v>
      </c>
      <c r="Q42" s="8"/>
      <c r="R42" s="8" t="str">
        <f>IF(AND((ISNUMBER(R41)),(SUM(R11:R40)&gt;=$C$7)),"yes","no")</f>
        <v>no</v>
      </c>
      <c r="S42" s="8"/>
      <c r="T42" s="144" t="str">
        <f>IF(AND((ISNUMBER(T41)),(SUM(T11:T40)&gt;=$C$7)),"yes","no")</f>
        <v>no</v>
      </c>
    </row>
    <row r="43" spans="2:20" s="129" customFormat="1" ht="24.75" customHeight="1">
      <c r="B43" s="125" t="s">
        <v>10</v>
      </c>
      <c r="C43" s="126"/>
      <c r="D43" s="127"/>
      <c r="E43" s="150"/>
      <c r="F43" s="43" t="str">
        <f>IF(AND((ISNUMBER(F41)),(IF(SUM(F11:F40)&gt;=$C$7,TRUE,FALSE))),F41/(MAX($F$41,$H$41,$J$41,$L$41,$N$41,$P$41,$R$41,$T$41))*100,"n/a")</f>
        <v>n/a</v>
      </c>
      <c r="G43" s="150"/>
      <c r="H43" s="43" t="str">
        <f>IF(AND((ISNUMBER(H41)),(IF(SUM(H11:H40)&gt;=$C$7,TRUE,FALSE))),H41/(MAX($F$41,$H$41,$J$41,$L$41,$N$41,$P$41,$R$41,$T$41))*100,"n/a")</f>
        <v>n/a</v>
      </c>
      <c r="I43" s="150"/>
      <c r="J43" s="43" t="str">
        <f>IF(AND((ISNUMBER(J41)),(IF(SUM(J11:J40)&gt;=$C$7,TRUE,FALSE))),J41/(MAX($F$41,$H$41,$J$41,$L$41,$N$41,$P$41,$R$41,$T$41))*100,"n/a")</f>
        <v>n/a</v>
      </c>
      <c r="K43" s="150"/>
      <c r="L43" s="43" t="str">
        <f>IF(AND((ISNUMBER(L41)),(IF(SUM(L11:L40)&gt;=$C$7,TRUE,FALSE))),L41/(MAX($F$41,$H$41,$J$41,$L$41,$N$41,$P$41,$R$41,$T$41))*100,"n/a")</f>
        <v>n/a</v>
      </c>
      <c r="M43" s="150"/>
      <c r="N43" s="43" t="str">
        <f>IF(AND((ISNUMBER(N41)),(IF(SUM(N11:N40)&gt;=$C$7,TRUE,FALSE))),N41/(MAX($F$41,$H$41,$J$41,$L$41,$N$41,$P$41,$R$41,$T$41))*100,"n/a")</f>
        <v>n/a</v>
      </c>
      <c r="O43" s="150"/>
      <c r="P43" s="43" t="str">
        <f>IF(AND((ISNUMBER(P41)),(IF(SUM(P11:P40)&gt;=$C$7,TRUE,FALSE))),P41/(MAX($F$41,$H$41,$J$41,$L$41,$N$41,$P$41,$R$41,$T$41))*100,"n/a")</f>
        <v>n/a</v>
      </c>
      <c r="Q43" s="150"/>
      <c r="R43" s="43" t="str">
        <f>IF(AND((ISNUMBER(R41)),(IF(SUM(R11:R40)&gt;=$C$7,TRUE,FALSE))),R41/(MAX($F$41,$H$41,$J$41,$L$41,$N$41,$P$41,$R$41,$T$41))*100,"n/a")</f>
        <v>n/a</v>
      </c>
      <c r="S43" s="150"/>
      <c r="T43" s="145" t="str">
        <f>IF(AND((ISNUMBER(T41)),(IF(SUM(T11:T40)&gt;=$C$7,TRUE,FALSE))),T41/(MAX($F$41,$H$41,$J$41,$L$41,$N$41,$P$41,$R$41,$T$41))*100,"n/a")</f>
        <v>n/a</v>
      </c>
    </row>
    <row r="44" spans="2:20" s="129" customFormat="1" ht="24.75" customHeight="1">
      <c r="B44" s="130" t="s">
        <v>57</v>
      </c>
      <c r="C44" s="126"/>
      <c r="D44" s="127"/>
      <c r="E44" s="46" t="str">
        <f>IF(ISTEXT(F43),"n/a",RANK(F43,$F$43:$T$43))</f>
        <v>n/a</v>
      </c>
      <c r="F44" s="151"/>
      <c r="G44" s="46" t="str">
        <f>IF(ISTEXT(H43),"n/a",RANK(H43,$F$43:$T$43))</f>
        <v>n/a</v>
      </c>
      <c r="H44" s="152"/>
      <c r="I44" s="46" t="str">
        <f>IF(ISTEXT(J43),"n/a",RANK(J43,$F$43:$T$43))</f>
        <v>n/a</v>
      </c>
      <c r="J44" s="152"/>
      <c r="K44" s="46" t="str">
        <f>IF(ISTEXT(L43),"n/a",RANK(L43,$F$43:$T$43))</f>
        <v>n/a</v>
      </c>
      <c r="L44" s="152"/>
      <c r="M44" s="46" t="str">
        <f>IF(ISTEXT(N43),"n/a",RANK(N43,$F$43:$T$43))</f>
        <v>n/a</v>
      </c>
      <c r="N44" s="152"/>
      <c r="O44" s="46" t="str">
        <f>IF(ISTEXT(P43),"n/a",RANK(P43,$F$43:$T$43))</f>
        <v>n/a</v>
      </c>
      <c r="P44" s="152"/>
      <c r="Q44" s="46" t="str">
        <f>IF(ISTEXT(R43),"n/a",RANK(R43,$F$43:$T$43))</f>
        <v>n/a</v>
      </c>
      <c r="R44" s="152"/>
      <c r="S44" s="46" t="str">
        <f>IF(ISTEXT(T43),"n/a",RANK(T43,$F$43:$T$43))</f>
        <v>n/a</v>
      </c>
      <c r="T44" s="153"/>
    </row>
    <row r="45" spans="2:22" ht="24.75" customHeight="1">
      <c r="B45" s="131" t="s">
        <v>77</v>
      </c>
      <c r="C45" s="110"/>
      <c r="D45" s="110"/>
      <c r="E45" s="110"/>
      <c r="F45" s="110"/>
      <c r="G45" s="110"/>
      <c r="H45" s="110"/>
      <c r="I45" s="110"/>
      <c r="J45" s="110"/>
      <c r="K45" s="110"/>
      <c r="L45" s="110"/>
      <c r="M45" s="110"/>
      <c r="N45" s="110"/>
      <c r="O45" s="110"/>
      <c r="P45" s="110"/>
      <c r="Q45" s="110"/>
      <c r="R45" s="110"/>
      <c r="S45" s="110"/>
      <c r="T45" s="111"/>
      <c r="V45" s="107"/>
    </row>
    <row r="46" spans="2:20" ht="24.75" customHeight="1">
      <c r="B46" s="124" t="s">
        <v>61</v>
      </c>
      <c r="C46" s="107"/>
      <c r="D46" s="107"/>
      <c r="E46" s="9" t="str">
        <f>IF(AND(ISNUMBER(F41),(IF(SUM(F11:F40)&gt;=$C$7,TRUE,FALSE))),F46,"n/a")</f>
        <v>n/a</v>
      </c>
      <c r="F46" s="80" t="str">
        <f>'Total Cost'!F15</f>
        <v>n/a</v>
      </c>
      <c r="G46" s="154" t="str">
        <f>IF(AND(ISNUMBER(H41),(IF(SUM(H11:H40)&gt;=$C$7,TRUE,FALSE))),H46,"n/a")</f>
        <v>n/a</v>
      </c>
      <c r="H46" s="80" t="str">
        <f>'Total Cost'!H15</f>
        <v>n/a</v>
      </c>
      <c r="I46" s="154" t="str">
        <f>IF(AND(ISNUMBER(J41),(IF(SUM(J11:J40)&gt;=$C$7,TRUE,FALSE))),J46,"n/a")</f>
        <v>n/a</v>
      </c>
      <c r="J46" s="80" t="str">
        <f>'Total Cost'!J15</f>
        <v>n/a</v>
      </c>
      <c r="K46" s="154" t="str">
        <f>IF(AND(ISNUMBER(L41),(IF(SUM(L11:L40)&gt;=$C$7,TRUE,FALSE))),L46,"n/a")</f>
        <v>n/a</v>
      </c>
      <c r="L46" s="80" t="str">
        <f>'Total Cost'!L15</f>
        <v>n/a</v>
      </c>
      <c r="M46" s="154" t="str">
        <f>IF(AND(ISNUMBER(N41),(IF(SUM(N11:N40)&gt;=$C$7,TRUE,FALSE))),N46,"n/a")</f>
        <v>n/a</v>
      </c>
      <c r="N46" s="80" t="str">
        <f>'Total Cost'!N15</f>
        <v>n/a</v>
      </c>
      <c r="O46" s="154" t="str">
        <f>IF(AND(ISNUMBER(P41),(IF(SUM(P11:P40)&gt;=$C$7,TRUE,FALSE))),P46,"n/a")</f>
        <v>n/a</v>
      </c>
      <c r="P46" s="80" t="str">
        <f>'Total Cost'!P15</f>
        <v>n/a</v>
      </c>
      <c r="Q46" s="154" t="str">
        <f>IF(AND(ISNUMBER(R41),(IF(SUM(R11:R40)&gt;=$C$7,TRUE,FALSE))),R46,"n/a")</f>
        <v>n/a</v>
      </c>
      <c r="R46" s="80" t="str">
        <f>'Total Cost'!R15</f>
        <v>n/a</v>
      </c>
      <c r="S46" s="154" t="str">
        <f>IF(AND(ISNUMBER(T41),(IF(SUM(T11:T40)&gt;=$C$7,TRUE,FALSE))),T46,"n/a")</f>
        <v>n/a</v>
      </c>
      <c r="T46" s="82" t="str">
        <f>'Total Cost'!T15</f>
        <v>n/a</v>
      </c>
    </row>
    <row r="47" spans="2:20" s="129" customFormat="1" ht="24.75" customHeight="1">
      <c r="B47" s="125" t="s">
        <v>62</v>
      </c>
      <c r="C47" s="126"/>
      <c r="D47" s="126"/>
      <c r="E47" s="45"/>
      <c r="F47" s="43" t="str">
        <f>+IF(ISNUMBER(E46),MIN($E$46,$G$46,$I$46,$K$46,$M$46,$O$46,$S$46)/E46*100,"n/a")</f>
        <v>n/a</v>
      </c>
      <c r="G47" s="155"/>
      <c r="H47" s="44" t="str">
        <f>+IF(ISNUMBER(G46),MIN($E$46,$G$46,$I$46,$K$46,$M$46,$O$46,$S$46)/G46*100,"n/a")</f>
        <v>n/a</v>
      </c>
      <c r="I47" s="155"/>
      <c r="J47" s="43" t="str">
        <f>+IF(ISNUMBER(I46),MIN($E$46,$G$46,$I$46,$K$46,$M$46,$O$46,$S$46)/I46*100,"n/a")</f>
        <v>n/a</v>
      </c>
      <c r="K47" s="44"/>
      <c r="L47" s="43" t="str">
        <f>+IF(ISNUMBER(K46),MIN($E$46,$G$46,$I$46,$K$46,$M$46,$O$46,$S$46)/K46*100,"n/a")</f>
        <v>n/a</v>
      </c>
      <c r="M47" s="156"/>
      <c r="N47" s="43" t="str">
        <f>+IF(ISNUMBER(M46),MIN($E$46,$G$46,$I$46,$K$46,$M$46,$O$46,$S$46)/M46*100,"n/a")</f>
        <v>n/a</v>
      </c>
      <c r="O47" s="156"/>
      <c r="P47" s="43" t="str">
        <f>+IF(ISNUMBER(O46),MIN($E$46,$G$46,$I$46,$K$46,$M$46,$O$46,$S$46)/O46*100,"n/a")</f>
        <v>n/a</v>
      </c>
      <c r="Q47" s="156"/>
      <c r="R47" s="43" t="str">
        <f>+IF(ISNUMBER(Q46),MIN($E$46,$G$46,$I$46,$K$46,$M$46,$O$46,$S$46)/Q46*100,"n/a")</f>
        <v>n/a</v>
      </c>
      <c r="S47" s="155"/>
      <c r="T47" s="145" t="str">
        <f>+IF(ISNUMBER(S46),MIN($E$46,$G$46,$I$46,$K$46,$M$46,$O$46,$S$46)/S46*100,"n/a")</f>
        <v>n/a</v>
      </c>
    </row>
    <row r="48" spans="2:20" s="132" customFormat="1" ht="24.75" customHeight="1">
      <c r="B48" s="130" t="s">
        <v>63</v>
      </c>
      <c r="C48" s="126"/>
      <c r="D48" s="127"/>
      <c r="E48" s="157" t="str">
        <f>'Total Cost'!F17</f>
        <v>n/a</v>
      </c>
      <c r="F48" s="158"/>
      <c r="G48" s="157" t="str">
        <f>'Total Cost'!H17</f>
        <v>n/a</v>
      </c>
      <c r="H48" s="158"/>
      <c r="I48" s="157" t="str">
        <f>'Total Cost'!J17</f>
        <v>n/a</v>
      </c>
      <c r="J48" s="158"/>
      <c r="K48" s="157" t="str">
        <f>'Total Cost'!L17</f>
        <v>n/a</v>
      </c>
      <c r="L48" s="158"/>
      <c r="M48" s="157" t="str">
        <f>'Total Cost'!N17</f>
        <v>n/a</v>
      </c>
      <c r="N48" s="158"/>
      <c r="O48" s="157" t="str">
        <f>'Total Cost'!P17</f>
        <v>n/a</v>
      </c>
      <c r="P48" s="158"/>
      <c r="Q48" s="157" t="str">
        <f>'Total Cost'!R17</f>
        <v>n/a</v>
      </c>
      <c r="R48" s="158"/>
      <c r="S48" s="157" t="str">
        <f>'Total Cost'!T17</f>
        <v>n/a</v>
      </c>
      <c r="T48" s="159"/>
    </row>
    <row r="49" spans="2:20" ht="24.75" customHeight="1">
      <c r="B49" s="112" t="s">
        <v>7</v>
      </c>
      <c r="C49" s="113"/>
      <c r="D49" s="113"/>
      <c r="E49" s="10"/>
      <c r="F49" s="11"/>
      <c r="G49" s="12"/>
      <c r="H49" s="11"/>
      <c r="I49" s="12"/>
      <c r="J49" s="11"/>
      <c r="K49" s="11"/>
      <c r="L49" s="11"/>
      <c r="M49" s="12"/>
      <c r="N49" s="11"/>
      <c r="O49" s="12"/>
      <c r="P49" s="11"/>
      <c r="Q49" s="34"/>
      <c r="R49" s="34"/>
      <c r="S49" s="12"/>
      <c r="T49" s="13"/>
    </row>
    <row r="50" spans="2:20" ht="24.75" customHeight="1">
      <c r="B50" s="124" t="s">
        <v>58</v>
      </c>
      <c r="C50" s="107"/>
      <c r="D50" s="107"/>
      <c r="E50" s="149"/>
      <c r="F50" s="42" t="str">
        <f>+IF((AND((ISNUMBER(F41)),(IF(SUM(F11:F40)&gt;=$C$7,TRUE,FALSE)))),(+F43*$C$5/100),"n/a")</f>
        <v>n/a</v>
      </c>
      <c r="G50" s="160"/>
      <c r="H50" s="42" t="str">
        <f>+IF((AND((ISNUMBER(H41)),(IF(SUM(H11:H40)&gt;=$C$7,TRUE,FALSE)))),(+H43*$C$5/100),"n/a")</f>
        <v>n/a</v>
      </c>
      <c r="I50" s="160"/>
      <c r="J50" s="42" t="str">
        <f>+IF((AND((ISNUMBER(J41)),(IF(SUM(J11:J40)&gt;=$C$7,TRUE,FALSE)))),(+J43*$C$5/100),"n/a")</f>
        <v>n/a</v>
      </c>
      <c r="K50" s="161"/>
      <c r="L50" s="42" t="str">
        <f>+IF((AND((ISNUMBER(L41)),(IF(SUM(L11:L40)&gt;=$C$7,TRUE,FALSE)))),(+L43*$C$5/100),"n/a")</f>
        <v>n/a</v>
      </c>
      <c r="M50" s="42"/>
      <c r="N50" s="42" t="str">
        <f>+IF((AND((ISNUMBER(N41)),(IF(SUM(N11:N40)&gt;=$C$7,TRUE,FALSE)))),(+N43*$C$5/100),"n/a")</f>
        <v>n/a</v>
      </c>
      <c r="O50" s="42"/>
      <c r="P50" s="42" t="str">
        <f>+IF((AND((ISNUMBER(P41)),(IF(SUM(P11:P40)&gt;=$C$7,TRUE,FALSE)))),(+P43*$C$5/100),"n/a")</f>
        <v>n/a</v>
      </c>
      <c r="Q50" s="42"/>
      <c r="R50" s="42" t="str">
        <f>+IF((AND((ISNUMBER(R41)),(IF(SUM(R11:R40)&gt;=$C$7,TRUE,FALSE)))),(+R43*$C$5/100),"n/a")</f>
        <v>n/a</v>
      </c>
      <c r="S50" s="162"/>
      <c r="T50" s="144" t="str">
        <f>+IF((AND((ISNUMBER(T41)),(IF(SUM(T11:T40)&gt;=$C$7,TRUE,FALSE)))),(+T43*$C$5/100),"n/a")</f>
        <v>n/a</v>
      </c>
    </row>
    <row r="51" spans="2:20" ht="24.75" customHeight="1">
      <c r="B51" s="133" t="s">
        <v>64</v>
      </c>
      <c r="C51" s="113"/>
      <c r="D51" s="113"/>
      <c r="E51" s="149"/>
      <c r="F51" s="42" t="str">
        <f>+IF(ISNUMBER(E46),F47*$C$6/100,"n/a")</f>
        <v>n/a</v>
      </c>
      <c r="G51" s="160"/>
      <c r="H51" s="42" t="str">
        <f>+IF(ISNUMBER(G46),H47*$C$6/100,"n/a")</f>
        <v>n/a</v>
      </c>
      <c r="I51" s="160"/>
      <c r="J51" s="42" t="str">
        <f>+IF(ISNUMBER(I46),J47*$C$6/100,"n/a")</f>
        <v>n/a</v>
      </c>
      <c r="K51" s="161"/>
      <c r="L51" s="42" t="str">
        <f>+IF(ISNUMBER(K46),L47*$C$6/100,"n/a")</f>
        <v>n/a</v>
      </c>
      <c r="M51" s="42"/>
      <c r="N51" s="42" t="str">
        <f>+IF(ISNUMBER(M46),N47*$C$6/100,"n/a")</f>
        <v>n/a</v>
      </c>
      <c r="O51" s="42"/>
      <c r="P51" s="42" t="str">
        <f>+IF(ISNUMBER(O46),P47*$C$6/100,"n/a")</f>
        <v>n/a</v>
      </c>
      <c r="Q51" s="42"/>
      <c r="R51" s="42" t="str">
        <f>+IF(ISNUMBER(Q46),R47*$C$6/100,"n/a")</f>
        <v>n/a</v>
      </c>
      <c r="S51" s="162"/>
      <c r="T51" s="144" t="str">
        <f>+IF(ISNUMBER(S46),T47*$C$6/100,"n/a")</f>
        <v>n/a</v>
      </c>
    </row>
    <row r="52" spans="2:20" s="129" customFormat="1" ht="24.75" customHeight="1">
      <c r="B52" s="134" t="s">
        <v>8</v>
      </c>
      <c r="C52" s="128"/>
      <c r="D52" s="128"/>
      <c r="E52" s="135"/>
      <c r="F52" s="48" t="str">
        <f>IF(AND((ISNUMBER(F50)),(ISNUMBER(F51))),(+F50+F51),"n/a")</f>
        <v>n/a</v>
      </c>
      <c r="G52" s="49"/>
      <c r="H52" s="48" t="str">
        <f>IF(AND((ISNUMBER(H50)),(ISNUMBER(H51))),(+H50+H51),"n/a")</f>
        <v>n/a</v>
      </c>
      <c r="I52" s="50"/>
      <c r="J52" s="48" t="str">
        <f>IF(AND((ISNUMBER(J50)),(ISNUMBER(J51))),(+J50+J51),"n/a")</f>
        <v>n/a</v>
      </c>
      <c r="K52" s="50"/>
      <c r="L52" s="48" t="str">
        <f>IF(AND((ISNUMBER(L50)),(ISNUMBER(L51))),(+L50+L51),"n/a")</f>
        <v>n/a</v>
      </c>
      <c r="M52" s="47"/>
      <c r="N52" s="48" t="str">
        <f>IF(AND((ISNUMBER(N50)),(ISNUMBER(N51))),(+N50+N51),"n/a")</f>
        <v>n/a</v>
      </c>
      <c r="O52" s="47"/>
      <c r="P52" s="48" t="str">
        <f>IF(AND((ISNUMBER(P50)),(ISNUMBER(P51))),(+P50+P51),"n/a")</f>
        <v>n/a</v>
      </c>
      <c r="Q52" s="51"/>
      <c r="R52" s="48" t="str">
        <f>IF(AND((ISNUMBER(R50)),(ISNUMBER(R51))),(+R50+R51),"n/a")</f>
        <v>n/a</v>
      </c>
      <c r="S52" s="49"/>
      <c r="T52" s="52" t="str">
        <f>IF(AND((ISNUMBER(T50)),(ISNUMBER(T51))),(+T50+T51),"n/a")</f>
        <v>n/a</v>
      </c>
    </row>
    <row r="53" spans="2:20" ht="24.75" customHeight="1">
      <c r="B53" s="112" t="s">
        <v>29</v>
      </c>
      <c r="C53" s="113"/>
      <c r="D53" s="136"/>
      <c r="E53" s="163" t="str">
        <f>+IF(ISTEXT(F52),"n/a",RANK(F52,$F$52:$T$52))</f>
        <v>n/a</v>
      </c>
      <c r="F53" s="164"/>
      <c r="G53" s="163" t="str">
        <f>+IF(ISTEXT(H52),"n/a",RANK(H52,$F$52:$T$52))</f>
        <v>n/a</v>
      </c>
      <c r="H53" s="164"/>
      <c r="I53" s="163" t="str">
        <f>+IF(ISTEXT(J52),"n/a",RANK(J52,$F$52:$T$52))</f>
        <v>n/a</v>
      </c>
      <c r="J53" s="164"/>
      <c r="K53" s="163" t="str">
        <f>+IF(ISTEXT(L52),"n/a",RANK(L52,$F$52:$T$52))</f>
        <v>n/a</v>
      </c>
      <c r="L53" s="164"/>
      <c r="M53" s="163" t="str">
        <f>+IF(ISTEXT(N52),"n/a",RANK(N52,$F$52:$T$52))</f>
        <v>n/a</v>
      </c>
      <c r="N53" s="164"/>
      <c r="O53" s="163" t="str">
        <f>+IF(ISTEXT(P52),"n/a",RANK(P52,$F$52:$T$52))</f>
        <v>n/a</v>
      </c>
      <c r="P53" s="164"/>
      <c r="Q53" s="163" t="str">
        <f>+IF(ISTEXT(R52),"n/a",RANK(R52,$F$52:$T$52))</f>
        <v>n/a</v>
      </c>
      <c r="R53" s="164"/>
      <c r="S53" s="163" t="str">
        <f>+IF(ISTEXT(T52),"n/a",RANK(T52,$F$52:$T$52))</f>
        <v>n/a</v>
      </c>
      <c r="T53" s="165"/>
    </row>
    <row r="54" spans="2:20" s="129" customFormat="1" ht="14.25">
      <c r="B54" s="137"/>
      <c r="C54" s="138"/>
      <c r="D54" s="138"/>
      <c r="E54" s="138"/>
      <c r="F54" s="138"/>
      <c r="G54" s="138"/>
      <c r="H54" s="138"/>
      <c r="I54" s="138"/>
      <c r="J54" s="138"/>
      <c r="K54" s="138"/>
      <c r="L54" s="138"/>
      <c r="M54" s="138"/>
      <c r="N54" s="138"/>
      <c r="O54" s="138"/>
      <c r="P54" s="138"/>
      <c r="Q54" s="138"/>
      <c r="R54" s="138"/>
      <c r="S54" s="138"/>
      <c r="T54" s="139"/>
    </row>
    <row r="55" spans="2:20" s="129" customFormat="1" ht="15" thickBot="1">
      <c r="B55" s="140"/>
      <c r="C55" s="141"/>
      <c r="D55" s="141"/>
      <c r="E55" s="141"/>
      <c r="F55" s="141"/>
      <c r="G55" s="141"/>
      <c r="H55" s="141"/>
      <c r="I55" s="141"/>
      <c r="J55" s="141"/>
      <c r="K55" s="141"/>
      <c r="L55" s="141"/>
      <c r="M55" s="141"/>
      <c r="N55" s="141"/>
      <c r="O55" s="141"/>
      <c r="P55" s="141"/>
      <c r="Q55" s="141"/>
      <c r="R55" s="141"/>
      <c r="S55" s="141"/>
      <c r="T55" s="142"/>
    </row>
    <row r="56" ht="24.75" customHeight="1" thickTop="1"/>
  </sheetData>
  <sheetProtection/>
  <mergeCells count="15">
    <mergeCell ref="S9:T9"/>
    <mergeCell ref="G9:H9"/>
    <mergeCell ref="E9:F9"/>
    <mergeCell ref="I9:J9"/>
    <mergeCell ref="K9:L9"/>
    <mergeCell ref="M9:N9"/>
    <mergeCell ref="O9:P9"/>
    <mergeCell ref="Q9:R9"/>
    <mergeCell ref="I5:K5"/>
    <mergeCell ref="I6:K6"/>
    <mergeCell ref="I7:K7"/>
    <mergeCell ref="C2:H2"/>
    <mergeCell ref="F5:H5"/>
    <mergeCell ref="F6:H6"/>
    <mergeCell ref="F7:H7"/>
  </mergeCells>
  <dataValidations count="5">
    <dataValidation showInputMessage="1" showErrorMessage="1" error="Must be a whole number between 1 and 99" sqref="C5"/>
    <dataValidation type="whole" allowBlank="1" showInputMessage="1" showErrorMessage="1" error="Must be a whole number between 1 and 99" sqref="C7">
      <formula1>1</formula1>
      <formula2>99</formula2>
    </dataValidation>
    <dataValidation type="decimal" allowBlank="1" showInputMessage="1" showErrorMessage="1" error="Must be a value between 0 &amp; 100" sqref="D11:D40">
      <formula1>0</formula1>
      <formula2>100</formula2>
    </dataValidation>
    <dataValidation type="decimal" allowBlank="1" showInputMessage="1" showErrorMessage="1" error="Must be left blank or a value between 0 &amp; 10" sqref="C11:C40">
      <formula1>0</formula1>
      <formula2>10</formula2>
    </dataValidation>
    <dataValidation type="decimal" allowBlank="1" showInputMessage="1" showErrorMessage="1" error="Must be a value between 0 and 10" sqref="Q11:Q40 K11:K40 I11:I40 G11:G40 O11:O40 E11:E40 M11:M40 S11:S40">
      <formula1>0</formula1>
      <formula2>10</formula2>
    </dataValidation>
  </dataValidations>
  <printOptions horizontalCentered="1"/>
  <pageMargins left="0.2755905511811024" right="0.1968503937007874" top="0.6299212598425197" bottom="0.984251968503937" header="0.31496062992125984" footer="0.5118110236220472"/>
  <pageSetup fitToHeight="1" fitToWidth="1" horizontalDpi="600" verticalDpi="600" orientation="landscape" paperSize="9" scale="37" r:id="rId3"/>
  <headerFooter alignWithMargins="0">
    <oddHeader>&amp;L&amp;"Arial,Bold"&amp;11&amp;F&amp;C&amp;"ariel,Bold"&amp;11RESTRICTED&amp;"ariel,Regular" (once completed)&amp;R&amp;"ariel,Bold"&amp;11Contract Title</oddHeader>
    <oddFooter>&amp;C&amp;"ariel,Regular"&amp;11Page &amp;P of &amp;N</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B1:V17"/>
  <sheetViews>
    <sheetView showGridLines="0" zoomScale="75" zoomScaleNormal="75" zoomScalePageLayoutView="0" workbookViewId="0" topLeftCell="B1">
      <selection activeCell="B11" sqref="B11"/>
    </sheetView>
  </sheetViews>
  <sheetFormatPr defaultColWidth="9.00390625" defaultRowHeight="15.75"/>
  <cols>
    <col min="1" max="1" width="5.625" style="14" customWidth="1"/>
    <col min="2" max="2" width="34.25390625" style="14" bestFit="1" customWidth="1"/>
    <col min="3" max="3" width="10.75390625" style="14" customWidth="1"/>
    <col min="4" max="4" width="12.50390625" style="14" customWidth="1"/>
    <col min="5" max="5" width="10.125" style="14" bestFit="1" customWidth="1"/>
    <col min="6" max="6" width="12.625" style="14" bestFit="1" customWidth="1"/>
    <col min="7" max="7" width="10.125" style="14" bestFit="1" customWidth="1"/>
    <col min="8" max="8" width="12.625" style="14" bestFit="1" customWidth="1"/>
    <col min="9" max="9" width="10.125" style="14" bestFit="1" customWidth="1"/>
    <col min="10" max="10" width="12.625" style="14" bestFit="1" customWidth="1"/>
    <col min="11" max="11" width="10.125" style="14" bestFit="1" customWidth="1"/>
    <col min="12" max="12" width="12.625" style="14" bestFit="1" customWidth="1"/>
    <col min="13" max="13" width="10.125" style="14" bestFit="1" customWidth="1"/>
    <col min="14" max="14" width="12.625" style="14" bestFit="1" customWidth="1"/>
    <col min="15" max="15" width="10.125" style="14" bestFit="1" customWidth="1"/>
    <col min="16" max="16" width="12.625" style="14" bestFit="1" customWidth="1"/>
    <col min="17" max="17" width="10.125" style="14" bestFit="1" customWidth="1"/>
    <col min="18" max="18" width="12.625" style="14" bestFit="1" customWidth="1"/>
    <col min="19" max="19" width="10.125" style="14" bestFit="1" customWidth="1"/>
    <col min="20" max="20" width="12.625" style="14" bestFit="1" customWidth="1"/>
    <col min="21" max="16384" width="9.00390625" style="14" customWidth="1"/>
  </cols>
  <sheetData>
    <row r="1" spans="2:4" s="60" customFormat="1" ht="33.75" customHeight="1" thickBot="1">
      <c r="B1" s="93" t="s">
        <v>52</v>
      </c>
      <c r="C1" s="94" t="str">
        <f>Summary!C2</f>
        <v>Community support tender</v>
      </c>
      <c r="D1" s="95"/>
    </row>
    <row r="2" spans="2:22" s="60" customFormat="1" ht="33.75" customHeight="1" thickTop="1">
      <c r="B2" s="61" t="s">
        <v>65</v>
      </c>
      <c r="C2" s="62"/>
      <c r="D2" s="63"/>
      <c r="E2" s="64"/>
      <c r="F2" s="64"/>
      <c r="G2" s="64"/>
      <c r="H2" s="64"/>
      <c r="I2" s="64"/>
      <c r="J2" s="64"/>
      <c r="K2" s="64"/>
      <c r="L2" s="64"/>
      <c r="M2" s="64"/>
      <c r="N2" s="64"/>
      <c r="O2" s="64"/>
      <c r="P2" s="64"/>
      <c r="Q2" s="64"/>
      <c r="R2" s="64"/>
      <c r="S2" s="64"/>
      <c r="T2" s="65"/>
      <c r="U2" s="66"/>
      <c r="V2" s="66"/>
    </row>
    <row r="3" spans="2:22" s="60" customFormat="1" ht="25.5" customHeight="1">
      <c r="B3" s="67" t="s">
        <v>23</v>
      </c>
      <c r="C3" s="68" t="s">
        <v>28</v>
      </c>
      <c r="D3" s="68" t="s">
        <v>24</v>
      </c>
      <c r="E3" s="181" t="str">
        <f>+Summary!E9</f>
        <v>Tenderer 1</v>
      </c>
      <c r="F3" s="181"/>
      <c r="G3" s="181" t="str">
        <f>+Summary!G9</f>
        <v>Tenderer 2</v>
      </c>
      <c r="H3" s="181"/>
      <c r="I3" s="181" t="str">
        <f>+Summary!I9</f>
        <v>Tenderer 3</v>
      </c>
      <c r="J3" s="181"/>
      <c r="K3" s="181" t="str">
        <f>+Summary!K9</f>
        <v>Tenderer 4</v>
      </c>
      <c r="L3" s="181"/>
      <c r="M3" s="181" t="str">
        <f>+Summary!M9</f>
        <v>Tenderer 5</v>
      </c>
      <c r="N3" s="181"/>
      <c r="O3" s="181" t="str">
        <f>+Summary!O9</f>
        <v>Tenderer 6</v>
      </c>
      <c r="P3" s="181"/>
      <c r="Q3" s="181" t="str">
        <f>+Summary!Q9</f>
        <v>Tenderer 7</v>
      </c>
      <c r="R3" s="181"/>
      <c r="S3" s="181" t="str">
        <f>+Summary!S9</f>
        <v>Tenderer 8</v>
      </c>
      <c r="T3" s="182"/>
      <c r="U3" s="69"/>
      <c r="V3" s="69"/>
    </row>
    <row r="4" spans="2:22" s="60" customFormat="1" ht="30" customHeight="1" thickBot="1">
      <c r="B4" s="70"/>
      <c r="C4" s="71"/>
      <c r="D4" s="71" t="s">
        <v>25</v>
      </c>
      <c r="E4" s="72" t="s">
        <v>26</v>
      </c>
      <c r="F4" s="73" t="s">
        <v>27</v>
      </c>
      <c r="G4" s="72" t="s">
        <v>26</v>
      </c>
      <c r="H4" s="73" t="s">
        <v>27</v>
      </c>
      <c r="I4" s="72" t="s">
        <v>26</v>
      </c>
      <c r="J4" s="72" t="s">
        <v>27</v>
      </c>
      <c r="K4" s="72" t="s">
        <v>26</v>
      </c>
      <c r="L4" s="72" t="s">
        <v>27</v>
      </c>
      <c r="M4" s="72" t="s">
        <v>26</v>
      </c>
      <c r="N4" s="72" t="s">
        <v>27</v>
      </c>
      <c r="O4" s="72" t="s">
        <v>26</v>
      </c>
      <c r="P4" s="72" t="s">
        <v>27</v>
      </c>
      <c r="Q4" s="72" t="s">
        <v>26</v>
      </c>
      <c r="R4" s="72" t="s">
        <v>27</v>
      </c>
      <c r="S4" s="72" t="s">
        <v>26</v>
      </c>
      <c r="T4" s="74" t="s">
        <v>27</v>
      </c>
      <c r="U4" s="75"/>
      <c r="V4" s="75"/>
    </row>
    <row r="5" spans="2:22" ht="30" customHeight="1" thickTop="1">
      <c r="B5" s="15" t="s">
        <v>79</v>
      </c>
      <c r="C5" s="16" t="s">
        <v>111</v>
      </c>
      <c r="D5" s="18">
        <v>25430</v>
      </c>
      <c r="E5" s="18">
        <v>0</v>
      </c>
      <c r="F5" s="40">
        <f>D5*E5</f>
        <v>0</v>
      </c>
      <c r="G5" s="18">
        <v>0</v>
      </c>
      <c r="H5" s="40">
        <f>D5*G5</f>
        <v>0</v>
      </c>
      <c r="I5" s="18">
        <v>0</v>
      </c>
      <c r="J5" s="40">
        <f>D5*I5</f>
        <v>0</v>
      </c>
      <c r="K5" s="18">
        <v>0</v>
      </c>
      <c r="L5" s="40">
        <f aca="true" t="shared" si="0" ref="L5:L14">D5*K5</f>
        <v>0</v>
      </c>
      <c r="M5" s="18">
        <v>0</v>
      </c>
      <c r="N5" s="40">
        <f aca="true" t="shared" si="1" ref="N5:N14">D5*M5</f>
        <v>0</v>
      </c>
      <c r="O5" s="18">
        <v>0</v>
      </c>
      <c r="P5" s="40">
        <f>D5*O5</f>
        <v>0</v>
      </c>
      <c r="Q5" s="18">
        <v>0</v>
      </c>
      <c r="R5" s="40">
        <f>D5*Q5</f>
        <v>0</v>
      </c>
      <c r="S5" s="18">
        <v>0</v>
      </c>
      <c r="T5" s="54">
        <f aca="true" t="shared" si="2" ref="T5:T14">D5*S5</f>
        <v>0</v>
      </c>
      <c r="U5" s="31"/>
      <c r="V5" s="31"/>
    </row>
    <row r="6" spans="2:22" ht="30" customHeight="1">
      <c r="B6" s="15" t="s">
        <v>80</v>
      </c>
      <c r="C6" s="16" t="s">
        <v>111</v>
      </c>
      <c r="D6" s="18">
        <v>570</v>
      </c>
      <c r="E6" s="18">
        <v>0</v>
      </c>
      <c r="F6" s="40">
        <f aca="true" t="shared" si="3" ref="F6:F14">D6*E6</f>
        <v>0</v>
      </c>
      <c r="G6" s="18">
        <v>0</v>
      </c>
      <c r="H6" s="40">
        <f aca="true" t="shared" si="4" ref="H6:H14">D6*G6</f>
        <v>0</v>
      </c>
      <c r="I6" s="18">
        <v>0</v>
      </c>
      <c r="J6" s="40">
        <f aca="true" t="shared" si="5" ref="J6:J14">D6*I6</f>
        <v>0</v>
      </c>
      <c r="K6" s="18">
        <v>0</v>
      </c>
      <c r="L6" s="40">
        <f t="shared" si="0"/>
        <v>0</v>
      </c>
      <c r="M6" s="18">
        <v>0</v>
      </c>
      <c r="N6" s="40">
        <f t="shared" si="1"/>
        <v>0</v>
      </c>
      <c r="O6" s="18">
        <v>0</v>
      </c>
      <c r="P6" s="40">
        <f aca="true" t="shared" si="6" ref="P6:P14">D6*O6</f>
        <v>0</v>
      </c>
      <c r="Q6" s="18">
        <v>0</v>
      </c>
      <c r="R6" s="40">
        <f aca="true" t="shared" si="7" ref="R6:R14">D6*Q6</f>
        <v>0</v>
      </c>
      <c r="S6" s="18">
        <v>0</v>
      </c>
      <c r="T6" s="54">
        <f t="shared" si="2"/>
        <v>0</v>
      </c>
      <c r="U6" s="31"/>
      <c r="V6" s="31"/>
    </row>
    <row r="7" spans="2:22" ht="30" customHeight="1">
      <c r="B7" s="15"/>
      <c r="C7" s="16"/>
      <c r="D7" s="17">
        <v>0</v>
      </c>
      <c r="E7" s="18">
        <v>0</v>
      </c>
      <c r="F7" s="40">
        <f t="shared" si="3"/>
        <v>0</v>
      </c>
      <c r="G7" s="18">
        <v>0</v>
      </c>
      <c r="H7" s="40">
        <f>D7*G7</f>
        <v>0</v>
      </c>
      <c r="I7" s="18">
        <v>0</v>
      </c>
      <c r="J7" s="40">
        <f>D7*I7</f>
        <v>0</v>
      </c>
      <c r="K7" s="18">
        <v>0</v>
      </c>
      <c r="L7" s="40">
        <f t="shared" si="0"/>
        <v>0</v>
      </c>
      <c r="M7" s="18">
        <v>0</v>
      </c>
      <c r="N7" s="40">
        <f t="shared" si="1"/>
        <v>0</v>
      </c>
      <c r="O7" s="18">
        <v>0</v>
      </c>
      <c r="P7" s="40">
        <f t="shared" si="6"/>
        <v>0</v>
      </c>
      <c r="Q7" s="18">
        <v>0</v>
      </c>
      <c r="R7" s="40">
        <f t="shared" si="7"/>
        <v>0</v>
      </c>
      <c r="S7" s="18">
        <v>0</v>
      </c>
      <c r="T7" s="54">
        <f t="shared" si="2"/>
        <v>0</v>
      </c>
      <c r="U7" s="31"/>
      <c r="V7" s="31"/>
    </row>
    <row r="8" spans="2:22" ht="30" customHeight="1">
      <c r="B8" s="15"/>
      <c r="C8" s="16"/>
      <c r="D8" s="17">
        <v>0</v>
      </c>
      <c r="E8" s="18">
        <v>0</v>
      </c>
      <c r="F8" s="40">
        <f t="shared" si="3"/>
        <v>0</v>
      </c>
      <c r="G8" s="18">
        <v>0</v>
      </c>
      <c r="H8" s="40">
        <f t="shared" si="4"/>
        <v>0</v>
      </c>
      <c r="I8" s="18">
        <v>0</v>
      </c>
      <c r="J8" s="40">
        <f t="shared" si="5"/>
        <v>0</v>
      </c>
      <c r="K8" s="18">
        <v>0</v>
      </c>
      <c r="L8" s="40">
        <f t="shared" si="0"/>
        <v>0</v>
      </c>
      <c r="M8" s="18">
        <v>0</v>
      </c>
      <c r="N8" s="40">
        <f t="shared" si="1"/>
        <v>0</v>
      </c>
      <c r="O8" s="18">
        <v>0</v>
      </c>
      <c r="P8" s="40">
        <f t="shared" si="6"/>
        <v>0</v>
      </c>
      <c r="Q8" s="18">
        <v>0</v>
      </c>
      <c r="R8" s="40">
        <f t="shared" si="7"/>
        <v>0</v>
      </c>
      <c r="S8" s="18">
        <v>0</v>
      </c>
      <c r="T8" s="54">
        <f t="shared" si="2"/>
        <v>0</v>
      </c>
      <c r="U8" s="31"/>
      <c r="V8" s="31"/>
    </row>
    <row r="9" spans="2:22" ht="30" customHeight="1">
      <c r="B9" s="15"/>
      <c r="C9" s="16"/>
      <c r="D9" s="17">
        <v>0</v>
      </c>
      <c r="E9" s="18">
        <v>0</v>
      </c>
      <c r="F9" s="40">
        <f t="shared" si="3"/>
        <v>0</v>
      </c>
      <c r="G9" s="18">
        <v>0</v>
      </c>
      <c r="H9" s="40">
        <f t="shared" si="4"/>
        <v>0</v>
      </c>
      <c r="I9" s="18">
        <v>0</v>
      </c>
      <c r="J9" s="40">
        <f t="shared" si="5"/>
        <v>0</v>
      </c>
      <c r="K9" s="18">
        <v>0</v>
      </c>
      <c r="L9" s="40">
        <f t="shared" si="0"/>
        <v>0</v>
      </c>
      <c r="M9" s="18">
        <v>0</v>
      </c>
      <c r="N9" s="40">
        <f t="shared" si="1"/>
        <v>0</v>
      </c>
      <c r="O9" s="18">
        <v>0</v>
      </c>
      <c r="P9" s="40">
        <f t="shared" si="6"/>
        <v>0</v>
      </c>
      <c r="Q9" s="18">
        <v>0</v>
      </c>
      <c r="R9" s="40">
        <f t="shared" si="7"/>
        <v>0</v>
      </c>
      <c r="S9" s="18">
        <v>0</v>
      </c>
      <c r="T9" s="54">
        <f t="shared" si="2"/>
        <v>0</v>
      </c>
      <c r="U9" s="31"/>
      <c r="V9" s="31"/>
    </row>
    <row r="10" spans="2:22" ht="30" customHeight="1">
      <c r="B10" s="15"/>
      <c r="C10" s="16"/>
      <c r="D10" s="17">
        <v>0</v>
      </c>
      <c r="E10" s="18">
        <v>0</v>
      </c>
      <c r="F10" s="40">
        <f t="shared" si="3"/>
        <v>0</v>
      </c>
      <c r="G10" s="18">
        <v>0</v>
      </c>
      <c r="H10" s="40">
        <f t="shared" si="4"/>
        <v>0</v>
      </c>
      <c r="I10" s="18">
        <v>0</v>
      </c>
      <c r="J10" s="40">
        <f t="shared" si="5"/>
        <v>0</v>
      </c>
      <c r="K10" s="18">
        <v>0</v>
      </c>
      <c r="L10" s="40">
        <f t="shared" si="0"/>
        <v>0</v>
      </c>
      <c r="M10" s="18">
        <v>0</v>
      </c>
      <c r="N10" s="40">
        <f t="shared" si="1"/>
        <v>0</v>
      </c>
      <c r="O10" s="18">
        <v>0</v>
      </c>
      <c r="P10" s="40">
        <f t="shared" si="6"/>
        <v>0</v>
      </c>
      <c r="Q10" s="18">
        <v>0</v>
      </c>
      <c r="R10" s="40">
        <f t="shared" si="7"/>
        <v>0</v>
      </c>
      <c r="S10" s="18">
        <v>0</v>
      </c>
      <c r="T10" s="54">
        <f t="shared" si="2"/>
        <v>0</v>
      </c>
      <c r="U10" s="31"/>
      <c r="V10" s="31"/>
    </row>
    <row r="11" spans="2:22" ht="30" customHeight="1">
      <c r="B11" s="15"/>
      <c r="C11" s="16"/>
      <c r="D11" s="17">
        <v>0</v>
      </c>
      <c r="E11" s="18">
        <v>0</v>
      </c>
      <c r="F11" s="40">
        <f t="shared" si="3"/>
        <v>0</v>
      </c>
      <c r="G11" s="18">
        <v>0</v>
      </c>
      <c r="H11" s="40">
        <f t="shared" si="4"/>
        <v>0</v>
      </c>
      <c r="I11" s="18">
        <v>0</v>
      </c>
      <c r="J11" s="40">
        <f t="shared" si="5"/>
        <v>0</v>
      </c>
      <c r="K11" s="18">
        <v>0</v>
      </c>
      <c r="L11" s="40">
        <f t="shared" si="0"/>
        <v>0</v>
      </c>
      <c r="M11" s="18">
        <v>0</v>
      </c>
      <c r="N11" s="40">
        <f t="shared" si="1"/>
        <v>0</v>
      </c>
      <c r="O11" s="18">
        <v>0</v>
      </c>
      <c r="P11" s="40">
        <f t="shared" si="6"/>
        <v>0</v>
      </c>
      <c r="Q11" s="18">
        <v>0</v>
      </c>
      <c r="R11" s="40">
        <f t="shared" si="7"/>
        <v>0</v>
      </c>
      <c r="S11" s="18">
        <v>0</v>
      </c>
      <c r="T11" s="54">
        <f t="shared" si="2"/>
        <v>0</v>
      </c>
      <c r="U11" s="31"/>
      <c r="V11" s="31"/>
    </row>
    <row r="12" spans="2:22" ht="30" customHeight="1">
      <c r="B12" s="15"/>
      <c r="C12" s="16"/>
      <c r="D12" s="17">
        <v>0</v>
      </c>
      <c r="E12" s="18">
        <v>0</v>
      </c>
      <c r="F12" s="40">
        <f t="shared" si="3"/>
        <v>0</v>
      </c>
      <c r="G12" s="18">
        <v>0</v>
      </c>
      <c r="H12" s="40">
        <f t="shared" si="4"/>
        <v>0</v>
      </c>
      <c r="I12" s="18">
        <v>0</v>
      </c>
      <c r="J12" s="40">
        <f t="shared" si="5"/>
        <v>0</v>
      </c>
      <c r="K12" s="18">
        <v>0</v>
      </c>
      <c r="L12" s="40">
        <f t="shared" si="0"/>
        <v>0</v>
      </c>
      <c r="M12" s="18">
        <v>0</v>
      </c>
      <c r="N12" s="40">
        <f t="shared" si="1"/>
        <v>0</v>
      </c>
      <c r="O12" s="18">
        <v>0</v>
      </c>
      <c r="P12" s="40">
        <f t="shared" si="6"/>
        <v>0</v>
      </c>
      <c r="Q12" s="18">
        <v>0</v>
      </c>
      <c r="R12" s="40">
        <f t="shared" si="7"/>
        <v>0</v>
      </c>
      <c r="S12" s="18">
        <v>0</v>
      </c>
      <c r="T12" s="54">
        <f t="shared" si="2"/>
        <v>0</v>
      </c>
      <c r="U12" s="31"/>
      <c r="V12" s="31"/>
    </row>
    <row r="13" spans="2:22" ht="30" customHeight="1">
      <c r="B13" s="15"/>
      <c r="C13" s="16"/>
      <c r="D13" s="17">
        <v>0</v>
      </c>
      <c r="E13" s="18">
        <v>0</v>
      </c>
      <c r="F13" s="40">
        <f t="shared" si="3"/>
        <v>0</v>
      </c>
      <c r="G13" s="18">
        <v>0</v>
      </c>
      <c r="H13" s="40">
        <f t="shared" si="4"/>
        <v>0</v>
      </c>
      <c r="I13" s="18">
        <v>0</v>
      </c>
      <c r="J13" s="40">
        <f t="shared" si="5"/>
        <v>0</v>
      </c>
      <c r="K13" s="18">
        <v>0</v>
      </c>
      <c r="L13" s="40">
        <f t="shared" si="0"/>
        <v>0</v>
      </c>
      <c r="M13" s="18">
        <v>0</v>
      </c>
      <c r="N13" s="40">
        <f t="shared" si="1"/>
        <v>0</v>
      </c>
      <c r="O13" s="18">
        <v>0</v>
      </c>
      <c r="P13" s="40">
        <f t="shared" si="6"/>
        <v>0</v>
      </c>
      <c r="Q13" s="18">
        <v>0</v>
      </c>
      <c r="R13" s="40">
        <f t="shared" si="7"/>
        <v>0</v>
      </c>
      <c r="S13" s="18">
        <v>0</v>
      </c>
      <c r="T13" s="54">
        <f t="shared" si="2"/>
        <v>0</v>
      </c>
      <c r="U13" s="31"/>
      <c r="V13" s="31"/>
    </row>
    <row r="14" spans="2:22" ht="30" customHeight="1">
      <c r="B14" s="15"/>
      <c r="C14" s="16"/>
      <c r="D14" s="17">
        <v>0</v>
      </c>
      <c r="E14" s="18">
        <v>0</v>
      </c>
      <c r="F14" s="40">
        <f t="shared" si="3"/>
        <v>0</v>
      </c>
      <c r="G14" s="18">
        <v>0</v>
      </c>
      <c r="H14" s="40">
        <f t="shared" si="4"/>
        <v>0</v>
      </c>
      <c r="I14" s="18">
        <v>0</v>
      </c>
      <c r="J14" s="40">
        <f t="shared" si="5"/>
        <v>0</v>
      </c>
      <c r="K14" s="18">
        <v>0</v>
      </c>
      <c r="L14" s="40">
        <f t="shared" si="0"/>
        <v>0</v>
      </c>
      <c r="M14" s="18">
        <v>0</v>
      </c>
      <c r="N14" s="40">
        <f t="shared" si="1"/>
        <v>0</v>
      </c>
      <c r="O14" s="18">
        <v>0</v>
      </c>
      <c r="P14" s="40">
        <f t="shared" si="6"/>
        <v>0</v>
      </c>
      <c r="Q14" s="18">
        <v>0</v>
      </c>
      <c r="R14" s="40">
        <f t="shared" si="7"/>
        <v>0</v>
      </c>
      <c r="S14" s="18">
        <v>0</v>
      </c>
      <c r="T14" s="54">
        <f t="shared" si="2"/>
        <v>0</v>
      </c>
      <c r="U14" s="31"/>
      <c r="V14" s="31"/>
    </row>
    <row r="15" spans="2:22" s="84" customFormat="1" ht="30" customHeight="1">
      <c r="B15" s="76" t="s">
        <v>66</v>
      </c>
      <c r="C15" s="77"/>
      <c r="D15" s="78"/>
      <c r="E15" s="79"/>
      <c r="F15" s="80" t="str">
        <f>IF(SUM(F5:F14)&gt;0,SUM(F5:F14),"n/a")</f>
        <v>n/a</v>
      </c>
      <c r="G15" s="79"/>
      <c r="H15" s="81" t="str">
        <f>IF(SUM(H5:H14)&gt;0,SUM(H5:H14),"n/a")</f>
        <v>n/a</v>
      </c>
      <c r="I15" s="79"/>
      <c r="J15" s="80" t="str">
        <f>IF(SUM(J5:J14)&gt;0,SUM(J5:J14),"n/a")</f>
        <v>n/a</v>
      </c>
      <c r="K15" s="79"/>
      <c r="L15" s="80" t="str">
        <f>IF(SUM(L5:L14)&gt;0,SUM(L5:L14),"n/a")</f>
        <v>n/a</v>
      </c>
      <c r="M15" s="79"/>
      <c r="N15" s="80" t="str">
        <f>IF(SUM(N5:N14)&gt;0,SUM(N5:N14),"n/a")</f>
        <v>n/a</v>
      </c>
      <c r="O15" s="79"/>
      <c r="P15" s="80" t="str">
        <f>IF(SUM(P5:P14)&gt;0,SUM(P5:P14),"n/a")</f>
        <v>n/a</v>
      </c>
      <c r="Q15" s="79"/>
      <c r="R15" s="80" t="str">
        <f>IF(SUM(R5:R14)&gt;0,SUM(R5:R14),"n/a")</f>
        <v>n/a</v>
      </c>
      <c r="S15" s="79"/>
      <c r="T15" s="82" t="str">
        <f>IF(SUM(T5:T14)&gt;0,SUM(T5:T14),"n/a")</f>
        <v>n/a</v>
      </c>
      <c r="U15" s="83"/>
      <c r="V15" s="83"/>
    </row>
    <row r="16" spans="2:22" s="84" customFormat="1" ht="30" customHeight="1">
      <c r="B16" s="85" t="s">
        <v>67</v>
      </c>
      <c r="C16" s="77"/>
      <c r="D16" s="78"/>
      <c r="E16" s="86"/>
      <c r="F16" s="41" t="str">
        <f>IF(ISNUMBER(F15),MIN($F$15,$H$15,$J$15,$L$15,$N$15,$P$15,$R$15,$T$15)/F15*100,"n/a")</f>
        <v>n/a</v>
      </c>
      <c r="G16" s="87"/>
      <c r="H16" s="57" t="str">
        <f>IF(ISNUMBER(H15),MIN($F$15,$H$15,$J$15,$L$15,$N$15,$P$15,$R$15,$T$15)/H15*100,"n/a")</f>
        <v>n/a</v>
      </c>
      <c r="I16" s="87"/>
      <c r="J16" s="41" t="str">
        <f>IF(ISNUMBER(J15),MIN($F$15,$H$15,$J$15,$L$15,$N$15,$P$15,$R$15,$T$15)/J15*100,"n/a")</f>
        <v>n/a</v>
      </c>
      <c r="K16" s="87"/>
      <c r="L16" s="41" t="str">
        <f>IF(ISNUMBER(L15),MIN($F$15,$H$15,$J$15,$L$15,$N$15,$P$15,$R$15,$T$15)/L15*100,"n/a")</f>
        <v>n/a</v>
      </c>
      <c r="M16" s="87"/>
      <c r="N16" s="41" t="str">
        <f>IF(ISNUMBER(N15),MIN($F$15,$H$15,$J$15,$L$15,$N$15,$P$15,$R$15,$T$15)/N15*100,"n/a")</f>
        <v>n/a</v>
      </c>
      <c r="O16" s="87"/>
      <c r="P16" s="41" t="str">
        <f>IF(ISNUMBER(P15),MIN($F$15,$H$15,$J$15,$L$15,$N$15,$P$15,$R$15,$T$15)/P15*100,"n/a")</f>
        <v>n/a</v>
      </c>
      <c r="Q16" s="87"/>
      <c r="R16" s="41" t="str">
        <f>IF(ISNUMBER(R15),MIN($F$15,$H$15,$J$15,$L$15,$N$15,$P$15,$T$15)/R15*100,"n/a")</f>
        <v>n/a</v>
      </c>
      <c r="S16" s="87"/>
      <c r="T16" s="55" t="str">
        <f>IF(ISNUMBER(T15),MIN($F$15,$H$15,$J$15,$L$15,$N$15,$P$15,$R$15,$T$15)/T15*100,"n/a")</f>
        <v>n/a</v>
      </c>
      <c r="U16" s="32"/>
      <c r="V16" s="32"/>
    </row>
    <row r="17" spans="2:22" s="60" customFormat="1" ht="30" customHeight="1" thickBot="1">
      <c r="B17" s="88" t="s">
        <v>63</v>
      </c>
      <c r="C17" s="89"/>
      <c r="D17" s="90"/>
      <c r="E17" s="91"/>
      <c r="F17" s="19" t="str">
        <f>IF(ISTEXT(F16),"n/a",RANK(F16,$E$16:$T$16))</f>
        <v>n/a</v>
      </c>
      <c r="G17" s="92"/>
      <c r="H17" s="58" t="str">
        <f>IF(ISTEXT(H16),"n/a",RANK(H16,$E$16:$T$16))</f>
        <v>n/a</v>
      </c>
      <c r="I17" s="92"/>
      <c r="J17" s="19" t="str">
        <f>IF(ISTEXT(J16),"n/a",RANK(J16,$E$16:$T$16))</f>
        <v>n/a</v>
      </c>
      <c r="K17" s="92"/>
      <c r="L17" s="19" t="str">
        <f>IF(ISTEXT(L16),"n/a",RANK(L16,$E$16:$T$16))</f>
        <v>n/a</v>
      </c>
      <c r="M17" s="92"/>
      <c r="N17" s="19" t="str">
        <f>IF(ISTEXT(N16),"n/a",RANK(N16,$E$16:$T$16))</f>
        <v>n/a</v>
      </c>
      <c r="O17" s="92"/>
      <c r="P17" s="19" t="str">
        <f>IF(ISTEXT(P16),"n/a",RANK(P16,$E$16:$T$16))</f>
        <v>n/a</v>
      </c>
      <c r="Q17" s="92"/>
      <c r="R17" s="19" t="str">
        <f>IF(ISTEXT(R16),"n/a",RANK(R16,$E$16:$T$16))</f>
        <v>n/a</v>
      </c>
      <c r="S17" s="92"/>
      <c r="T17" s="56" t="str">
        <f>IF(ISTEXT(T16),"n/a",RANK(T16,$E$16:$T$16))</f>
        <v>n/a</v>
      </c>
      <c r="U17" s="33"/>
      <c r="V17" s="33"/>
    </row>
    <row r="18" s="60" customFormat="1" ht="15" thickTop="1"/>
  </sheetData>
  <sheetProtection password="D585" sheet="1" objects="1" scenarios="1" selectLockedCells="1"/>
  <mergeCells count="8">
    <mergeCell ref="S3:T3"/>
    <mergeCell ref="E3:F3"/>
    <mergeCell ref="G3:H3"/>
    <mergeCell ref="I3:J3"/>
    <mergeCell ref="K3:L3"/>
    <mergeCell ref="M3:N3"/>
    <mergeCell ref="O3:P3"/>
    <mergeCell ref="Q3:R3"/>
  </mergeCells>
  <printOptions horizontalCentered="1"/>
  <pageMargins left="0.2755905511811024" right="0.1968503937007874" top="0.6299212598425197" bottom="0.984251968503937" header="0.31496062992125984" footer="0.5118110236220472"/>
  <pageSetup fitToWidth="0" fitToHeight="1" horizontalDpi="300" verticalDpi="300" orientation="landscape" paperSize="9" scale="97" r:id="rId1"/>
  <headerFooter alignWithMargins="0">
    <oddHeader>&amp;L&amp;"Arial,Bold"&amp;11&amp;F&amp;C&amp;"ariel,Bold"&amp;11RESTRICTED&amp;"ariel,Regular" (once completed)&amp;R&amp;"ariel,Bold"&amp;11Contract Title</oddHeader>
    <oddFooter>&amp;C&amp;"ariel,Regular"&amp;11Page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D17"/>
  <sheetViews>
    <sheetView showGridLines="0" showRowColHeaders="0" zoomScale="75" zoomScaleNormal="75" zoomScalePageLayoutView="0" workbookViewId="0" topLeftCell="A1">
      <selection activeCell="A4" sqref="A4"/>
    </sheetView>
  </sheetViews>
  <sheetFormatPr defaultColWidth="9.00390625" defaultRowHeight="15.75"/>
  <cols>
    <col min="1" max="1" width="8.25390625" style="0" customWidth="1"/>
    <col min="2" max="2" width="63.50390625" style="0" customWidth="1"/>
    <col min="3" max="3" width="25.125" style="0" customWidth="1"/>
  </cols>
  <sheetData>
    <row r="1" spans="1:4" ht="15.75">
      <c r="A1" s="14"/>
      <c r="B1" s="14"/>
      <c r="C1" s="14"/>
      <c r="D1" s="14"/>
    </row>
    <row r="2" spans="1:4" ht="18">
      <c r="A2" s="14"/>
      <c r="B2" s="96" t="str">
        <f>Summary!C2</f>
        <v>Community support tender</v>
      </c>
      <c r="C2" s="14"/>
      <c r="D2" s="14"/>
    </row>
    <row r="3" spans="1:4" ht="16.5" thickBot="1">
      <c r="A3" s="14"/>
      <c r="B3" s="14"/>
      <c r="C3" s="14"/>
      <c r="D3" s="14"/>
    </row>
    <row r="4" spans="1:4" ht="39.75" customHeight="1" thickTop="1">
      <c r="A4" s="14"/>
      <c r="B4" s="183" t="s">
        <v>21</v>
      </c>
      <c r="C4" s="184"/>
      <c r="D4" s="14"/>
    </row>
    <row r="5" spans="1:4" s="1" customFormat="1" ht="39.75" customHeight="1" thickBot="1">
      <c r="A5" s="3"/>
      <c r="B5" s="36" t="s">
        <v>16</v>
      </c>
      <c r="C5" s="37" t="s">
        <v>12</v>
      </c>
      <c r="D5" s="3"/>
    </row>
    <row r="6" spans="1:4" ht="49.5" customHeight="1" thickTop="1">
      <c r="A6" s="14"/>
      <c r="B6" s="20" t="s">
        <v>47</v>
      </c>
      <c r="C6" s="21" t="s">
        <v>37</v>
      </c>
      <c r="D6" s="14"/>
    </row>
    <row r="7" spans="1:4" ht="49.5" customHeight="1">
      <c r="A7" s="14"/>
      <c r="B7" s="22" t="s">
        <v>48</v>
      </c>
      <c r="C7" s="23" t="s">
        <v>38</v>
      </c>
      <c r="D7" s="14"/>
    </row>
    <row r="8" spans="1:4" ht="49.5" customHeight="1">
      <c r="A8" s="14"/>
      <c r="B8" s="22" t="s">
        <v>36</v>
      </c>
      <c r="C8" s="23" t="s">
        <v>41</v>
      </c>
      <c r="D8" s="14"/>
    </row>
    <row r="9" spans="1:4" ht="49.5" customHeight="1">
      <c r="A9" s="14"/>
      <c r="B9" s="22" t="s">
        <v>44</v>
      </c>
      <c r="C9" s="23" t="s">
        <v>40</v>
      </c>
      <c r="D9" s="14"/>
    </row>
    <row r="10" spans="1:4" ht="49.5" customHeight="1" thickBot="1">
      <c r="A10" s="14"/>
      <c r="B10" s="24" t="s">
        <v>45</v>
      </c>
      <c r="C10" s="25" t="s">
        <v>39</v>
      </c>
      <c r="D10" s="14"/>
    </row>
    <row r="11" ht="16.5" thickTop="1"/>
    <row r="12" spans="2:3" ht="16.5" thickBot="1">
      <c r="B12" s="35"/>
      <c r="C12" s="35"/>
    </row>
    <row r="13" spans="2:3" ht="39.75" customHeight="1" thickTop="1">
      <c r="B13" s="183" t="s">
        <v>22</v>
      </c>
      <c r="C13" s="184"/>
    </row>
    <row r="14" spans="2:3" ht="39.75" customHeight="1" thickBot="1">
      <c r="B14" s="36" t="s">
        <v>17</v>
      </c>
      <c r="C14" s="37" t="s">
        <v>12</v>
      </c>
    </row>
    <row r="15" spans="2:3" ht="49.5" customHeight="1" thickTop="1">
      <c r="B15" s="20" t="s">
        <v>19</v>
      </c>
      <c r="C15" s="38">
        <v>100</v>
      </c>
    </row>
    <row r="16" spans="2:3" ht="49.5" customHeight="1" thickBot="1">
      <c r="B16" s="24" t="s">
        <v>20</v>
      </c>
      <c r="C16" s="39" t="s">
        <v>18</v>
      </c>
    </row>
    <row r="17" spans="2:3" ht="16.5" thickTop="1">
      <c r="B17" s="35"/>
      <c r="C17" s="35"/>
    </row>
  </sheetData>
  <sheetProtection password="D585" sheet="1" objects="1" scenarios="1" selectLockedCells="1"/>
  <mergeCells count="2">
    <mergeCell ref="B4:C4"/>
    <mergeCell ref="B13:C13"/>
  </mergeCells>
  <printOptions horizontalCentered="1"/>
  <pageMargins left="0.2755905511811024" right="0.1968503937007874" top="0.6299212598425197" bottom="0.984251968503937" header="0.31496062992125984" footer="0.5118110236220472"/>
  <pageSetup fitToHeight="1" fitToWidth="1" horizontalDpi="300" verticalDpi="300" orientation="landscape" paperSize="9" scale="84" r:id="rId1"/>
  <headerFooter alignWithMargins="0">
    <oddHeader>&amp;L&amp;"Arial,Bold"&amp;11&amp;F&amp;C&amp;"ariel,Bold"&amp;11RESTRICTED&amp;"ariel,Regular" (once completed)&amp;R&amp;"ariel,Bold"&amp;11Contract Title</oddHeader>
    <oddFooter>&amp;C&amp;"ariel,Regular"&amp;11Page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15"/>
  <sheetViews>
    <sheetView showGridLines="0" view="pageBreakPreview" zoomScale="75" zoomScaleSheetLayoutView="75" zoomScalePageLayoutView="0" workbookViewId="0" topLeftCell="A1">
      <selection activeCell="A4" sqref="A4"/>
    </sheetView>
  </sheetViews>
  <sheetFormatPr defaultColWidth="9.00390625" defaultRowHeight="15.75"/>
  <cols>
    <col min="1" max="1" width="114.375" style="2" customWidth="1"/>
    <col min="2" max="2" width="11.125" style="2" customWidth="1"/>
    <col min="3" max="16384" width="9.00390625" style="2" customWidth="1"/>
  </cols>
  <sheetData>
    <row r="1" ht="100.5">
      <c r="A1" s="26" t="s">
        <v>76</v>
      </c>
    </row>
    <row r="2" ht="57.75">
      <c r="A2" s="26" t="s">
        <v>49</v>
      </c>
    </row>
    <row r="3" ht="27" customHeight="1">
      <c r="A3" s="26" t="s">
        <v>46</v>
      </c>
    </row>
    <row r="4" ht="143.25">
      <c r="A4" s="26" t="s">
        <v>69</v>
      </c>
    </row>
    <row r="5" ht="105" customHeight="1">
      <c r="A5" s="28" t="s">
        <v>50</v>
      </c>
    </row>
    <row r="6" ht="129">
      <c r="A6" s="26" t="s">
        <v>74</v>
      </c>
    </row>
    <row r="7" ht="144.75">
      <c r="A7" s="26" t="s">
        <v>75</v>
      </c>
    </row>
    <row r="8" ht="100.5">
      <c r="A8" s="26" t="s">
        <v>51</v>
      </c>
    </row>
    <row r="9" ht="102">
      <c r="A9" s="26" t="s">
        <v>70</v>
      </c>
    </row>
    <row r="10" ht="45">
      <c r="A10" s="26" t="s">
        <v>71</v>
      </c>
    </row>
    <row r="11" ht="116.25">
      <c r="A11" s="26" t="s">
        <v>72</v>
      </c>
    </row>
    <row r="12" ht="72">
      <c r="A12" s="26" t="s">
        <v>73</v>
      </c>
    </row>
    <row r="13" ht="63" customHeight="1">
      <c r="A13" s="29" t="s">
        <v>54</v>
      </c>
    </row>
    <row r="14" ht="72.75">
      <c r="A14" s="26" t="s">
        <v>56</v>
      </c>
    </row>
    <row r="15" ht="14.25">
      <c r="A15" s="27"/>
    </row>
  </sheetData>
  <sheetProtection password="D585" sheet="1" objects="1" scenarios="1"/>
  <printOptions horizontalCentered="1"/>
  <pageMargins left="0.2755905511811024" right="0.1968503937007874" top="0.6299212598425197" bottom="0.984251968503937" header="0.31496062992125984" footer="0.5118110236220472"/>
  <pageSetup fitToHeight="1" fitToWidth="1" horizontalDpi="300" verticalDpi="300" orientation="landscape" paperSize="9" scale="38" r:id="rId1"/>
  <headerFooter alignWithMargins="0">
    <oddHeader>&amp;L&amp;"Arial,Bold"&amp;11&amp;F&amp;C&amp;"ariel,Bold"&amp;11RESTRICTED&amp;"ariel,Regular" (once completed)&amp;R&amp;"ariel,Bold"&amp;11Contract Title</oddHeader>
    <oddFooter>&amp;C&amp;"ariel,Regular"&amp;11Page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Bracknell Forest Borough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Tender Evaluation Model Standard</dc:title>
  <dc:subject/>
  <dc:creator>Procurement</dc:creator>
  <cp:keywords/>
  <dc:description/>
  <cp:lastModifiedBy>Alison Cronin</cp:lastModifiedBy>
  <cp:lastPrinted>2017-01-30T13:05:30Z</cp:lastPrinted>
  <dcterms:created xsi:type="dcterms:W3CDTF">2000-10-04T10:21:08Z</dcterms:created>
  <dcterms:modified xsi:type="dcterms:W3CDTF">2017-01-31T15:43:21Z</dcterms:modified>
  <cp:category/>
  <cp:version/>
  <cp:contentType/>
  <cp:contentStatus/>
</cp:coreProperties>
</file>