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https://kent4-my.sharepoint.com/personal/elizabeth_noble_kent_fire-uk_org/Documents/Documents/"/>
    </mc:Choice>
  </mc:AlternateContent>
  <xr:revisionPtr revIDLastSave="0" documentId="8_{F680D46B-C98B-4026-B4E1-9DB478CC51EB}" xr6:coauthVersionLast="47" xr6:coauthVersionMax="47" xr10:uidLastSave="{00000000-0000-0000-0000-000000000000}"/>
  <bookViews>
    <workbookView xWindow="-120" yWindow="-120" windowWidth="25440" windowHeight="15390" tabRatio="857" firstSheet="2" activeTab="3" xr2:uid="{00000000-000D-0000-FFFF-FFFF00000000}"/>
  </bookViews>
  <sheets>
    <sheet name="Total Spend and Usage" sheetId="14" state="hidden" r:id="rId1"/>
    <sheet name="Average Usage" sheetId="87" state="hidden" r:id="rId2"/>
    <sheet name="Introduction" sheetId="132" r:id="rId3"/>
    <sheet name="Pricing Schedule" sheetId="130" r:id="rId4"/>
    <sheet name="Evaluation Example" sheetId="131" r:id="rId5"/>
  </sheets>
  <externalReferences>
    <externalReference r:id="rId6"/>
    <externalReference r:id="rId7"/>
  </externalReferences>
  <definedNames>
    <definedName name="_aug04" localSheetId="1">#REF!</definedName>
    <definedName name="_aug04" localSheetId="0">#REF!</definedName>
    <definedName name="_aug04">#REF!</definedName>
    <definedName name="_xlnm._FilterDatabase" localSheetId="1" hidden="1">'Average Usage'!#REF!</definedName>
    <definedName name="_xlnm._FilterDatabase" localSheetId="0" hidden="1">'Total Spend and Usage'!#REF!</definedName>
    <definedName name="abc">#REF!</definedName>
    <definedName name="Categories" localSheetId="1">#REF!</definedName>
    <definedName name="Categories" localSheetId="0">#REF!</definedName>
    <definedName name="Categories">#REF!</definedName>
    <definedName name="Cor">#REF!</definedName>
    <definedName name="core" localSheetId="1">#REF!</definedName>
    <definedName name="core" localSheetId="0">#REF!</definedName>
    <definedName name="core">#REF!</definedName>
    <definedName name="countries" localSheetId="1">#REF!</definedName>
    <definedName name="countries" localSheetId="0">#REF!</definedName>
    <definedName name="countries">#REF!</definedName>
    <definedName name="dsaas">#REF!</definedName>
    <definedName name="dsada">#REF!</definedName>
    <definedName name="dsadadadada">#REF!</definedName>
    <definedName name="dsadasa">#REF!</definedName>
    <definedName name="dsadsadsadadasdasdada">#REF!</definedName>
    <definedName name="ERROR">#REF!</definedName>
    <definedName name="Goldsmiths">#REF!</definedName>
    <definedName name="GRRGFDGD">#REF!</definedName>
    <definedName name="H">#REF!</definedName>
    <definedName name="HEDCPU">[1]Specs!$B$24</definedName>
    <definedName name="HEDEx1">[1]Specs!$B$29</definedName>
    <definedName name="HEDEx2">[1]Specs!$B$30</definedName>
    <definedName name="HEDEx3">[1]Specs!$B$31</definedName>
    <definedName name="HEDGraphics">[1]Specs!$B$28</definedName>
    <definedName name="HEDHDD">[1]Specs!$B$26</definedName>
    <definedName name="HEDOther">[1]Specs!$B$32</definedName>
    <definedName name="HEDRAM">[1]Specs!$B$25</definedName>
    <definedName name="HEDUSB">[1]Specs!$B$27</definedName>
    <definedName name="Instructions">#REF!</definedName>
    <definedName name="LEDCPU">[1]Specs!$B$2</definedName>
    <definedName name="LEDEx1">[1]Specs!$B$7</definedName>
    <definedName name="LEDEx2">[1]Specs!$B$8</definedName>
    <definedName name="LEDEx3">[1]Specs!$B$9</definedName>
    <definedName name="LEDGraphics">[1]Specs!$B$6</definedName>
    <definedName name="LEDHDD">[1]Specs!$B$4</definedName>
    <definedName name="LEDOther">[1]Specs!$B$10</definedName>
    <definedName name="LEDRAM">[1]Specs!$B$3</definedName>
    <definedName name="LEDUSB">[1]Specs!$B$5</definedName>
    <definedName name="llllll">#REF!</definedName>
    <definedName name="MDCPU">[1]Specs!$B$13</definedName>
    <definedName name="MDEx1">[1]Specs!$B$18</definedName>
    <definedName name="MDEx2">[1]Specs!$B$19</definedName>
    <definedName name="MDGraphics">[1]Specs!$B$17</definedName>
    <definedName name="MDHDD">[1]Specs!$B$15</definedName>
    <definedName name="MDOther">[1]Specs!$B$21</definedName>
    <definedName name="MDRAM">[1]Specs!$B$14</definedName>
    <definedName name="MDUSB">[1]Specs!$B$16</definedName>
    <definedName name="pppppp">#REF!</definedName>
    <definedName name="_xlnm.Print_Area" localSheetId="1">'Average Usage'!#REF!</definedName>
    <definedName name="_xlnm.Print_Area" localSheetId="0">'Total Spend and Usage'!#REF!</definedName>
    <definedName name="TariffList">[2]Data!$I$2:$I$140</definedName>
    <definedName name="ytrytry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31" l="1"/>
  <c r="E13" i="131" s="1"/>
  <c r="B15" i="130"/>
  <c r="F13" i="131" l="1"/>
  <c r="C13" i="131"/>
  <c r="D13" i="131"/>
  <c r="B8" i="130" l="1"/>
  <c r="C5" i="131" s="1"/>
  <c r="E11" i="131" l="1"/>
  <c r="C11" i="131"/>
  <c r="F11" i="131"/>
  <c r="D11" i="131"/>
  <c r="Y87" i="87"/>
  <c r="Z87" i="87" s="1"/>
  <c r="S87" i="87"/>
  <c r="T87" i="87" s="1"/>
  <c r="M87" i="87"/>
  <c r="N87" i="87" s="1"/>
  <c r="G87" i="87"/>
  <c r="H87" i="87" s="1"/>
  <c r="Y86" i="87"/>
  <c r="Z86" i="87" s="1"/>
  <c r="S86" i="87"/>
  <c r="T86" i="87" s="1"/>
  <c r="M86" i="87"/>
  <c r="N86" i="87" s="1"/>
  <c r="G86" i="87"/>
  <c r="H86" i="87" s="1"/>
  <c r="Y85" i="87"/>
  <c r="Z85" i="87" s="1"/>
  <c r="S85" i="87"/>
  <c r="T85" i="87" s="1"/>
  <c r="M85" i="87"/>
  <c r="N85" i="87" s="1"/>
  <c r="G85" i="87"/>
  <c r="H85" i="87" s="1"/>
  <c r="Y84" i="87"/>
  <c r="Z84" i="87" s="1"/>
  <c r="S84" i="87"/>
  <c r="T84" i="87" s="1"/>
  <c r="M84" i="87"/>
  <c r="N84" i="87" s="1"/>
  <c r="G84" i="87"/>
  <c r="H84" i="87" s="1"/>
  <c r="Y83" i="87"/>
  <c r="Z83" i="87" s="1"/>
  <c r="S83" i="87"/>
  <c r="T83" i="87" s="1"/>
  <c r="M83" i="87"/>
  <c r="N83" i="87" s="1"/>
  <c r="G83" i="87"/>
  <c r="H83" i="87" s="1"/>
  <c r="Y82" i="87"/>
  <c r="Z82" i="87" s="1"/>
  <c r="S82" i="87"/>
  <c r="T82" i="87" s="1"/>
  <c r="M82" i="87"/>
  <c r="N82" i="87" s="1"/>
  <c r="G82" i="87"/>
  <c r="H82" i="87" s="1"/>
  <c r="Y81" i="87"/>
  <c r="Z81" i="87" s="1"/>
  <c r="S81" i="87"/>
  <c r="T81" i="87" s="1"/>
  <c r="M81" i="87"/>
  <c r="N81" i="87" s="1"/>
  <c r="G81" i="87"/>
  <c r="H81" i="87" s="1"/>
  <c r="Y80" i="87"/>
  <c r="Z80" i="87" s="1"/>
  <c r="S80" i="87"/>
  <c r="T80" i="87" s="1"/>
  <c r="M80" i="87"/>
  <c r="N80" i="87" s="1"/>
  <c r="G80" i="87"/>
  <c r="H80" i="87" s="1"/>
  <c r="Y79" i="87"/>
  <c r="Z79" i="87" s="1"/>
  <c r="S79" i="87"/>
  <c r="T79" i="87" s="1"/>
  <c r="M79" i="87"/>
  <c r="N79" i="87" s="1"/>
  <c r="G79" i="87"/>
  <c r="H79" i="87" s="1"/>
  <c r="Y78" i="87"/>
  <c r="Z78" i="87" s="1"/>
  <c r="S78" i="87"/>
  <c r="T78" i="87" s="1"/>
  <c r="M78" i="87"/>
  <c r="N78" i="87" s="1"/>
  <c r="G78" i="87"/>
  <c r="H78" i="87" s="1"/>
  <c r="Y77" i="87"/>
  <c r="Z77" i="87" s="1"/>
  <c r="S77" i="87"/>
  <c r="T77" i="87" s="1"/>
  <c r="M77" i="87"/>
  <c r="N77" i="87" s="1"/>
  <c r="G77" i="87"/>
  <c r="H77" i="87" s="1"/>
  <c r="Y76" i="87"/>
  <c r="Z76" i="87" s="1"/>
  <c r="S76" i="87"/>
  <c r="T76" i="87" s="1"/>
  <c r="M76" i="87"/>
  <c r="N76" i="87" s="1"/>
  <c r="G76" i="87"/>
  <c r="H76" i="87" s="1"/>
  <c r="Y75" i="87"/>
  <c r="Z75" i="87" s="1"/>
  <c r="S75" i="87"/>
  <c r="T75" i="87" s="1"/>
  <c r="M75" i="87"/>
  <c r="N75" i="87" s="1"/>
  <c r="G75" i="87"/>
  <c r="H75" i="87" s="1"/>
  <c r="Y74" i="87"/>
  <c r="Z74" i="87" s="1"/>
  <c r="S74" i="87"/>
  <c r="T74" i="87" s="1"/>
  <c r="M74" i="87"/>
  <c r="N74" i="87" s="1"/>
  <c r="G74" i="87"/>
  <c r="H74" i="87" s="1"/>
  <c r="Y73" i="87"/>
  <c r="Z73" i="87" s="1"/>
  <c r="S73" i="87"/>
  <c r="T73" i="87" s="1"/>
  <c r="M73" i="87"/>
  <c r="N73" i="87" s="1"/>
  <c r="G73" i="87"/>
  <c r="H73" i="87" s="1"/>
  <c r="Y72" i="87"/>
  <c r="Z72" i="87" s="1"/>
  <c r="S72" i="87"/>
  <c r="T72" i="87" s="1"/>
  <c r="M72" i="87"/>
  <c r="N72" i="87" s="1"/>
  <c r="G72" i="87"/>
  <c r="H72" i="87" s="1"/>
  <c r="Y71" i="87"/>
  <c r="Z71" i="87" s="1"/>
  <c r="S71" i="87"/>
  <c r="T71" i="87" s="1"/>
  <c r="M71" i="87"/>
  <c r="N71" i="87" s="1"/>
  <c r="G71" i="87"/>
  <c r="H71" i="87" s="1"/>
  <c r="Y70" i="87"/>
  <c r="Z70" i="87" s="1"/>
  <c r="S70" i="87"/>
  <c r="T70" i="87" s="1"/>
  <c r="M70" i="87"/>
  <c r="N70" i="87" s="1"/>
  <c r="G70" i="87"/>
  <c r="H70" i="87" s="1"/>
  <c r="Y69" i="87"/>
  <c r="Z69" i="87" s="1"/>
  <c r="S69" i="87"/>
  <c r="T69" i="87" s="1"/>
  <c r="M69" i="87"/>
  <c r="N69" i="87" s="1"/>
  <c r="G69" i="87"/>
  <c r="H69" i="87" s="1"/>
  <c r="Y68" i="87"/>
  <c r="Z68" i="87" s="1"/>
  <c r="S68" i="87"/>
  <c r="T68" i="87" s="1"/>
  <c r="M68" i="87"/>
  <c r="N68" i="87" s="1"/>
  <c r="G68" i="87"/>
  <c r="H68" i="87" s="1"/>
  <c r="Y67" i="87"/>
  <c r="Z67" i="87" s="1"/>
  <c r="S67" i="87"/>
  <c r="T67" i="87" s="1"/>
  <c r="M67" i="87"/>
  <c r="N67" i="87" s="1"/>
  <c r="G67" i="87"/>
  <c r="H67" i="87" s="1"/>
  <c r="Y66" i="87"/>
  <c r="Z66" i="87" s="1"/>
  <c r="S66" i="87"/>
  <c r="T66" i="87" s="1"/>
  <c r="M66" i="87"/>
  <c r="N66" i="87" s="1"/>
  <c r="G66" i="87"/>
  <c r="H66" i="87" s="1"/>
  <c r="Y65" i="87"/>
  <c r="Z65" i="87" s="1"/>
  <c r="S65" i="87"/>
  <c r="T65" i="87" s="1"/>
  <c r="M65" i="87"/>
  <c r="N65" i="87" s="1"/>
  <c r="G65" i="87"/>
  <c r="H65" i="87" s="1"/>
  <c r="Y64" i="87"/>
  <c r="Z64" i="87" s="1"/>
  <c r="S64" i="87"/>
  <c r="T64" i="87" s="1"/>
  <c r="M64" i="87"/>
  <c r="N64" i="87" s="1"/>
  <c r="G64" i="87"/>
  <c r="H64" i="87" s="1"/>
  <c r="Y63" i="87"/>
  <c r="Z63" i="87" s="1"/>
  <c r="S63" i="87"/>
  <c r="T63" i="87" s="1"/>
  <c r="M63" i="87"/>
  <c r="N63" i="87" s="1"/>
  <c r="G63" i="87"/>
  <c r="H63" i="87" s="1"/>
  <c r="Y62" i="87"/>
  <c r="Z62" i="87" s="1"/>
  <c r="S62" i="87"/>
  <c r="T62" i="87" s="1"/>
  <c r="M62" i="87"/>
  <c r="N62" i="87" s="1"/>
  <c r="G62" i="87"/>
  <c r="H62" i="87" s="1"/>
  <c r="Y61" i="87"/>
  <c r="Z61" i="87" s="1"/>
  <c r="S61" i="87"/>
  <c r="T61" i="87" s="1"/>
  <c r="M61" i="87"/>
  <c r="N61" i="87" s="1"/>
  <c r="G61" i="87"/>
  <c r="H61" i="87" s="1"/>
  <c r="Y60" i="87"/>
  <c r="Z60" i="87" s="1"/>
  <c r="S60" i="87"/>
  <c r="T60" i="87" s="1"/>
  <c r="M60" i="87"/>
  <c r="N60" i="87" s="1"/>
  <c r="G60" i="87"/>
  <c r="H60" i="87" s="1"/>
  <c r="Y59" i="87"/>
  <c r="Z59" i="87" s="1"/>
  <c r="S59" i="87"/>
  <c r="T59" i="87" s="1"/>
  <c r="M59" i="87"/>
  <c r="N59" i="87" s="1"/>
  <c r="G59" i="87"/>
  <c r="H59" i="87" s="1"/>
  <c r="Y58" i="87"/>
  <c r="Z58" i="87" s="1"/>
  <c r="S58" i="87"/>
  <c r="T58" i="87" s="1"/>
  <c r="M58" i="87"/>
  <c r="N58" i="87" s="1"/>
  <c r="G58" i="87"/>
  <c r="H58" i="87" s="1"/>
  <c r="Y57" i="87"/>
  <c r="Z57" i="87" s="1"/>
  <c r="S57" i="87"/>
  <c r="T57" i="87" s="1"/>
  <c r="M57" i="87"/>
  <c r="N57" i="87" s="1"/>
  <c r="G57" i="87"/>
  <c r="H57" i="87" s="1"/>
  <c r="Y56" i="87"/>
  <c r="Z56" i="87" s="1"/>
  <c r="S56" i="87"/>
  <c r="T56" i="87" s="1"/>
  <c r="M56" i="87"/>
  <c r="N56" i="87" s="1"/>
  <c r="G56" i="87"/>
  <c r="H56" i="87" s="1"/>
  <c r="Y55" i="87"/>
  <c r="Z55" i="87" s="1"/>
  <c r="S55" i="87"/>
  <c r="T55" i="87" s="1"/>
  <c r="M55" i="87"/>
  <c r="N55" i="87" s="1"/>
  <c r="G55" i="87"/>
  <c r="H55" i="87" s="1"/>
  <c r="Y54" i="87"/>
  <c r="Z54" i="87" s="1"/>
  <c r="S54" i="87"/>
  <c r="T54" i="87" s="1"/>
  <c r="M54" i="87"/>
  <c r="N54" i="87" s="1"/>
  <c r="G54" i="87"/>
  <c r="H54" i="87" s="1"/>
  <c r="Y52" i="87"/>
  <c r="Z52" i="87" s="1"/>
  <c r="S52" i="87"/>
  <c r="T52" i="87" s="1"/>
  <c r="M52" i="87"/>
  <c r="N52" i="87" s="1"/>
  <c r="G52" i="87"/>
  <c r="H52" i="87" s="1"/>
  <c r="Y51" i="87"/>
  <c r="Z51" i="87" s="1"/>
  <c r="S51" i="87"/>
  <c r="T51" i="87" s="1"/>
  <c r="M51" i="87"/>
  <c r="N51" i="87" s="1"/>
  <c r="G51" i="87"/>
  <c r="H51" i="87" s="1"/>
  <c r="Y50" i="87"/>
  <c r="Z50" i="87" s="1"/>
  <c r="S50" i="87"/>
  <c r="T50" i="87" s="1"/>
  <c r="M50" i="87"/>
  <c r="N50" i="87" s="1"/>
  <c r="G50" i="87"/>
  <c r="H50" i="87" s="1"/>
  <c r="Y49" i="87"/>
  <c r="Z49" i="87" s="1"/>
  <c r="S49" i="87"/>
  <c r="T49" i="87" s="1"/>
  <c r="M49" i="87"/>
  <c r="N49" i="87" s="1"/>
  <c r="G49" i="87"/>
  <c r="H49" i="87" s="1"/>
  <c r="Y48" i="87"/>
  <c r="Z48" i="87" s="1"/>
  <c r="S48" i="87"/>
  <c r="T48" i="87" s="1"/>
  <c r="M48" i="87"/>
  <c r="N48" i="87" s="1"/>
  <c r="G48" i="87"/>
  <c r="H48" i="87" s="1"/>
  <c r="Y47" i="87"/>
  <c r="Z47" i="87" s="1"/>
  <c r="S47" i="87"/>
  <c r="T47" i="87" s="1"/>
  <c r="M47" i="87"/>
  <c r="N47" i="87" s="1"/>
  <c r="G47" i="87"/>
  <c r="H47" i="87" s="1"/>
  <c r="Y46" i="87"/>
  <c r="Z46" i="87" s="1"/>
  <c r="S46" i="87"/>
  <c r="T46" i="87" s="1"/>
  <c r="M46" i="87"/>
  <c r="N46" i="87" s="1"/>
  <c r="G46" i="87"/>
  <c r="H46" i="87" s="1"/>
  <c r="Y45" i="87"/>
  <c r="Z45" i="87" s="1"/>
  <c r="S45" i="87"/>
  <c r="T45" i="87" s="1"/>
  <c r="M45" i="87"/>
  <c r="N45" i="87" s="1"/>
  <c r="G45" i="87"/>
  <c r="H45" i="87" s="1"/>
  <c r="Y44" i="87"/>
  <c r="Z44" i="87" s="1"/>
  <c r="S44" i="87"/>
  <c r="T44" i="87" s="1"/>
  <c r="M44" i="87"/>
  <c r="N44" i="87" s="1"/>
  <c r="G44" i="87"/>
  <c r="H44" i="87" s="1"/>
  <c r="Y43" i="87"/>
  <c r="Z43" i="87" s="1"/>
  <c r="S43" i="87"/>
  <c r="T43" i="87" s="1"/>
  <c r="M43" i="87"/>
  <c r="N43" i="87" s="1"/>
  <c r="G43" i="87"/>
  <c r="H43" i="87" s="1"/>
  <c r="Y42" i="87"/>
  <c r="Z42" i="87" s="1"/>
  <c r="S42" i="87"/>
  <c r="T42" i="87" s="1"/>
  <c r="M42" i="87"/>
  <c r="N42" i="87" s="1"/>
  <c r="G42" i="87"/>
  <c r="H42" i="87" s="1"/>
  <c r="Y41" i="87"/>
  <c r="Z41" i="87" s="1"/>
  <c r="S41" i="87"/>
  <c r="T41" i="87" s="1"/>
  <c r="M41" i="87"/>
  <c r="N41" i="87" s="1"/>
  <c r="G41" i="87"/>
  <c r="H41" i="87" s="1"/>
  <c r="Y40" i="87"/>
  <c r="Z40" i="87" s="1"/>
  <c r="S40" i="87"/>
  <c r="T40" i="87" s="1"/>
  <c r="M40" i="87"/>
  <c r="N40" i="87" s="1"/>
  <c r="G40" i="87"/>
  <c r="H40" i="87" s="1"/>
  <c r="Y39" i="87"/>
  <c r="Z39" i="87" s="1"/>
  <c r="S39" i="87"/>
  <c r="T39" i="87" s="1"/>
  <c r="M39" i="87"/>
  <c r="N39" i="87" s="1"/>
  <c r="G39" i="87"/>
  <c r="H39" i="87" s="1"/>
  <c r="Y38" i="87"/>
  <c r="Z38" i="87" s="1"/>
  <c r="S38" i="87"/>
  <c r="T38" i="87" s="1"/>
  <c r="M38" i="87"/>
  <c r="N38" i="87" s="1"/>
  <c r="G38" i="87"/>
  <c r="H38" i="87" s="1"/>
  <c r="Y37" i="87"/>
  <c r="Z37" i="87" s="1"/>
  <c r="S37" i="87"/>
  <c r="T37" i="87" s="1"/>
  <c r="M37" i="87"/>
  <c r="N37" i="87" s="1"/>
  <c r="G37" i="87"/>
  <c r="H37" i="87" s="1"/>
  <c r="Y36" i="87"/>
  <c r="Z36" i="87" s="1"/>
  <c r="S36" i="87"/>
  <c r="T36" i="87" s="1"/>
  <c r="M36" i="87"/>
  <c r="N36" i="87" s="1"/>
  <c r="G36" i="87"/>
  <c r="H36" i="87" s="1"/>
  <c r="Y35" i="87"/>
  <c r="Z35" i="87" s="1"/>
  <c r="S35" i="87"/>
  <c r="T35" i="87" s="1"/>
  <c r="M35" i="87"/>
  <c r="N35" i="87" s="1"/>
  <c r="G35" i="87"/>
  <c r="H35" i="87" s="1"/>
  <c r="Y33" i="87"/>
  <c r="Z33" i="87" s="1"/>
  <c r="S33" i="87"/>
  <c r="T33" i="87" s="1"/>
  <c r="M33" i="87"/>
  <c r="N33" i="87" s="1"/>
  <c r="G33" i="87"/>
  <c r="H33" i="87" s="1"/>
  <c r="Y32" i="87"/>
  <c r="Z32" i="87" s="1"/>
  <c r="S32" i="87"/>
  <c r="T32" i="87" s="1"/>
  <c r="M32" i="87"/>
  <c r="N32" i="87" s="1"/>
  <c r="G32" i="87"/>
  <c r="H32" i="87" s="1"/>
  <c r="Y31" i="87"/>
  <c r="Z31" i="87" s="1"/>
  <c r="S31" i="87"/>
  <c r="T31" i="87" s="1"/>
  <c r="M31" i="87"/>
  <c r="N31" i="87" s="1"/>
  <c r="G31" i="87"/>
  <c r="H31" i="87" s="1"/>
  <c r="Y30" i="87"/>
  <c r="Z30" i="87" s="1"/>
  <c r="S30" i="87"/>
  <c r="T30" i="87" s="1"/>
  <c r="M30" i="87"/>
  <c r="N30" i="87" s="1"/>
  <c r="G30" i="87"/>
  <c r="H30" i="87" s="1"/>
  <c r="Y29" i="87"/>
  <c r="Z29" i="87" s="1"/>
  <c r="S29" i="87"/>
  <c r="T29" i="87" s="1"/>
  <c r="M29" i="87"/>
  <c r="N29" i="87" s="1"/>
  <c r="G29" i="87"/>
  <c r="H29" i="87" s="1"/>
  <c r="Y28" i="87"/>
  <c r="Z28" i="87" s="1"/>
  <c r="S28" i="87"/>
  <c r="T28" i="87" s="1"/>
  <c r="M28" i="87"/>
  <c r="N28" i="87" s="1"/>
  <c r="G28" i="87"/>
  <c r="H28" i="87" s="1"/>
  <c r="Y27" i="87"/>
  <c r="Z27" i="87" s="1"/>
  <c r="S27" i="87"/>
  <c r="T27" i="87" s="1"/>
  <c r="M27" i="87"/>
  <c r="N27" i="87" s="1"/>
  <c r="G27" i="87"/>
  <c r="H27" i="87" s="1"/>
  <c r="Y26" i="87"/>
  <c r="Z26" i="87" s="1"/>
  <c r="S26" i="87"/>
  <c r="T26" i="87" s="1"/>
  <c r="M26" i="87"/>
  <c r="N26" i="87" s="1"/>
  <c r="G26" i="87"/>
  <c r="H26" i="87" s="1"/>
  <c r="Y25" i="87"/>
  <c r="Z25" i="87" s="1"/>
  <c r="S25" i="87"/>
  <c r="T25" i="87" s="1"/>
  <c r="M25" i="87"/>
  <c r="N25" i="87" s="1"/>
  <c r="G25" i="87"/>
  <c r="H25" i="87" s="1"/>
  <c r="Y24" i="87"/>
  <c r="Z24" i="87" s="1"/>
  <c r="S24" i="87"/>
  <c r="T24" i="87" s="1"/>
  <c r="M24" i="87"/>
  <c r="N24" i="87" s="1"/>
  <c r="G24" i="87"/>
  <c r="H24" i="87" s="1"/>
  <c r="Y23" i="87"/>
  <c r="Z23" i="87" s="1"/>
  <c r="S23" i="87"/>
  <c r="T23" i="87" s="1"/>
  <c r="M23" i="87"/>
  <c r="N23" i="87" s="1"/>
  <c r="G23" i="87"/>
  <c r="H23" i="87" s="1"/>
  <c r="Y22" i="87"/>
  <c r="Z22" i="87" s="1"/>
  <c r="S22" i="87"/>
  <c r="T22" i="87" s="1"/>
  <c r="M22" i="87"/>
  <c r="N22" i="87" s="1"/>
  <c r="G22" i="87"/>
  <c r="H22" i="87" s="1"/>
  <c r="Y21" i="87"/>
  <c r="Z21" i="87" s="1"/>
  <c r="S21" i="87"/>
  <c r="T21" i="87" s="1"/>
  <c r="M21" i="87"/>
  <c r="N21" i="87" s="1"/>
  <c r="G21" i="87"/>
  <c r="H21" i="87" s="1"/>
  <c r="Y20" i="87"/>
  <c r="Z20" i="87" s="1"/>
  <c r="S20" i="87"/>
  <c r="T20" i="87" s="1"/>
  <c r="M20" i="87"/>
  <c r="N20" i="87" s="1"/>
  <c r="G20" i="87"/>
  <c r="H20" i="87" s="1"/>
  <c r="Y19" i="87"/>
  <c r="Z19" i="87" s="1"/>
  <c r="S19" i="87"/>
  <c r="T19" i="87" s="1"/>
  <c r="M19" i="87"/>
  <c r="N19" i="87" s="1"/>
  <c r="G19" i="87"/>
  <c r="H19" i="87" s="1"/>
  <c r="Y18" i="87"/>
  <c r="Z18" i="87" s="1"/>
  <c r="S18" i="87"/>
  <c r="T18" i="87" s="1"/>
  <c r="M18" i="87"/>
  <c r="N18" i="87" s="1"/>
  <c r="G18" i="87"/>
  <c r="H18" i="87" s="1"/>
  <c r="Y17" i="87"/>
  <c r="Z17" i="87" s="1"/>
  <c r="S17" i="87"/>
  <c r="T17" i="87" s="1"/>
  <c r="M17" i="87"/>
  <c r="N17" i="87" s="1"/>
  <c r="G17" i="87"/>
  <c r="H17" i="87" s="1"/>
  <c r="Y16" i="87"/>
  <c r="Z16" i="87" s="1"/>
  <c r="S16" i="87"/>
  <c r="T16" i="87" s="1"/>
  <c r="M16" i="87"/>
  <c r="N16" i="87" s="1"/>
  <c r="G16" i="87"/>
  <c r="H16" i="87" s="1"/>
  <c r="Y15" i="87"/>
  <c r="Z15" i="87" s="1"/>
  <c r="S15" i="87"/>
  <c r="T15" i="87" s="1"/>
  <c r="M15" i="87"/>
  <c r="N15" i="87" s="1"/>
  <c r="G15" i="87"/>
  <c r="H15" i="87" s="1"/>
  <c r="Y14" i="87"/>
  <c r="Z14" i="87" s="1"/>
  <c r="S14" i="87"/>
  <c r="T14" i="87" s="1"/>
  <c r="M14" i="87"/>
  <c r="N14" i="87" s="1"/>
  <c r="G14" i="87"/>
  <c r="H14" i="87" s="1"/>
  <c r="Y13" i="87"/>
  <c r="Z13" i="87" s="1"/>
  <c r="S13" i="87"/>
  <c r="T13" i="87" s="1"/>
  <c r="M13" i="87"/>
  <c r="N13" i="87" s="1"/>
  <c r="G13" i="87"/>
  <c r="H13" i="87" s="1"/>
  <c r="Y12" i="87"/>
  <c r="Z12" i="87" s="1"/>
  <c r="S12" i="87"/>
  <c r="T12" i="87" s="1"/>
  <c r="M12" i="87"/>
  <c r="N12" i="87" s="1"/>
  <c r="G12" i="87"/>
  <c r="H12" i="87" s="1"/>
  <c r="Y11" i="87"/>
  <c r="Z11" i="87" s="1"/>
  <c r="S11" i="87"/>
  <c r="T11" i="87" s="1"/>
  <c r="M11" i="87"/>
  <c r="N11" i="87" s="1"/>
  <c r="G11" i="87"/>
  <c r="H11" i="87" s="1"/>
  <c r="Y10" i="87"/>
  <c r="Z10" i="87" s="1"/>
  <c r="S10" i="87"/>
  <c r="T10" i="87" s="1"/>
  <c r="M10" i="87"/>
  <c r="N10" i="87" s="1"/>
  <c r="G10" i="87"/>
  <c r="H10" i="87" s="1"/>
  <c r="Y9" i="87"/>
  <c r="Z9" i="87" s="1"/>
  <c r="S9" i="87"/>
  <c r="T9" i="87" s="1"/>
  <c r="M9" i="87"/>
  <c r="N9" i="87" s="1"/>
  <c r="G9" i="87"/>
  <c r="H9" i="87" s="1"/>
  <c r="Y8" i="87"/>
  <c r="Z8" i="87" s="1"/>
  <c r="S8" i="87"/>
  <c r="T8" i="87" s="1"/>
  <c r="M8" i="87"/>
  <c r="N8" i="87" s="1"/>
  <c r="G8" i="87"/>
  <c r="H8" i="87" s="1"/>
  <c r="Y7" i="87"/>
  <c r="Z7" i="87" s="1"/>
  <c r="S7" i="87"/>
  <c r="T7" i="87" s="1"/>
  <c r="M7" i="87"/>
  <c r="N7" i="87" s="1"/>
  <c r="G7" i="87"/>
  <c r="H7" i="87" s="1"/>
  <c r="Y6" i="87"/>
  <c r="Z6" i="87" s="1"/>
  <c r="S6" i="87"/>
  <c r="T6" i="87" s="1"/>
  <c r="M6" i="87"/>
  <c r="N6" i="87" s="1"/>
  <c r="G6" i="87"/>
  <c r="H6" i="87" s="1"/>
  <c r="Y5" i="87"/>
  <c r="Z5" i="87" s="1"/>
  <c r="S5" i="87"/>
  <c r="M5" i="87"/>
  <c r="N5" i="87" s="1"/>
  <c r="G5" i="87"/>
  <c r="H5" i="87" s="1"/>
  <c r="B57" i="14"/>
  <c r="B56" i="14"/>
  <c r="B55" i="14"/>
  <c r="B54" i="14"/>
  <c r="B53" i="14"/>
  <c r="B52" i="14"/>
  <c r="B51" i="14"/>
  <c r="B50" i="14"/>
  <c r="F48" i="14"/>
  <c r="B48" i="14"/>
  <c r="F47" i="14"/>
  <c r="B47" i="14"/>
  <c r="F46" i="14"/>
  <c r="B46" i="14"/>
  <c r="F45" i="14"/>
  <c r="B45" i="14"/>
  <c r="F44" i="14"/>
  <c r="B44" i="14"/>
  <c r="F43" i="14"/>
  <c r="B43" i="14"/>
  <c r="F42" i="14"/>
  <c r="B42" i="14"/>
  <c r="F41" i="14"/>
  <c r="B41" i="14"/>
  <c r="F40" i="14"/>
  <c r="B40" i="14"/>
  <c r="F39" i="14"/>
  <c r="B39" i="14"/>
  <c r="F38" i="14"/>
  <c r="B38" i="14"/>
  <c r="F37" i="14"/>
  <c r="B37" i="14"/>
  <c r="F36" i="14"/>
  <c r="B36" i="14"/>
  <c r="F35" i="14"/>
  <c r="B35" i="14"/>
  <c r="F34" i="14"/>
  <c r="B34" i="14"/>
  <c r="F33" i="14"/>
  <c r="B33" i="14"/>
  <c r="F32" i="14"/>
  <c r="B32" i="14"/>
  <c r="F30" i="14"/>
  <c r="D30" i="14"/>
  <c r="B30" i="14"/>
  <c r="F29" i="14"/>
  <c r="D29" i="14"/>
  <c r="B29" i="14"/>
  <c r="F28" i="14"/>
  <c r="D28" i="14"/>
  <c r="B28" i="14"/>
  <c r="F27" i="14"/>
  <c r="D27" i="14"/>
  <c r="B27" i="14"/>
  <c r="F26" i="14"/>
  <c r="D26" i="14"/>
  <c r="B26" i="14"/>
  <c r="F25" i="14"/>
  <c r="D25" i="14"/>
  <c r="B25" i="14"/>
  <c r="F23" i="14"/>
  <c r="D23" i="14"/>
  <c r="B23" i="14"/>
  <c r="F22" i="14"/>
  <c r="D22" i="14"/>
  <c r="B22" i="14"/>
  <c r="F21" i="14"/>
  <c r="D21" i="14"/>
  <c r="B21" i="14"/>
  <c r="F20" i="14"/>
  <c r="D20" i="14"/>
  <c r="B20" i="14"/>
  <c r="F19" i="14"/>
  <c r="D19" i="14"/>
  <c r="B19" i="14"/>
  <c r="F18" i="14"/>
  <c r="D18" i="14"/>
  <c r="B18" i="14"/>
  <c r="F17" i="14"/>
  <c r="D17" i="14"/>
  <c r="B17" i="14"/>
  <c r="F16" i="14"/>
  <c r="D16" i="14"/>
  <c r="B16" i="14"/>
  <c r="F15" i="14"/>
  <c r="D15" i="14"/>
  <c r="B15" i="14"/>
  <c r="F14" i="14"/>
  <c r="D14" i="14"/>
  <c r="B14" i="14"/>
  <c r="F13" i="14"/>
  <c r="D13" i="14"/>
  <c r="B13" i="14"/>
  <c r="F12" i="14"/>
  <c r="D12" i="14"/>
  <c r="B12" i="14"/>
  <c r="F11" i="14"/>
  <c r="D11" i="14"/>
  <c r="B11" i="14"/>
  <c r="F10" i="14"/>
  <c r="D10" i="14"/>
  <c r="B10" i="14"/>
  <c r="F9" i="14"/>
  <c r="D9" i="14"/>
  <c r="B9" i="14"/>
  <c r="F8" i="14"/>
  <c r="D8" i="14"/>
  <c r="B8" i="14"/>
  <c r="F7" i="14"/>
  <c r="D7" i="14"/>
  <c r="B7" i="14"/>
  <c r="F6" i="14"/>
  <c r="D6" i="14"/>
  <c r="B6" i="14"/>
  <c r="F5" i="14"/>
  <c r="F1" i="14" s="1"/>
  <c r="D5" i="14"/>
  <c r="B5" i="14"/>
  <c r="S89" i="87" l="1"/>
  <c r="T89" i="87" s="1"/>
  <c r="S1" i="87" s="1"/>
  <c r="G89" i="87"/>
  <c r="H89" i="87" s="1"/>
  <c r="G1" i="87" s="1"/>
  <c r="D14" i="131"/>
  <c r="D12" i="131"/>
  <c r="F14" i="131"/>
  <c r="F12" i="131"/>
  <c r="M89" i="87"/>
  <c r="N89" i="87" s="1"/>
  <c r="M1" i="87" s="1"/>
  <c r="E14" i="131"/>
  <c r="E12" i="131"/>
  <c r="T5" i="87"/>
  <c r="Y89" i="87"/>
  <c r="Z89" i="87" s="1"/>
  <c r="Y1" i="87" s="1"/>
  <c r="C18" i="131" l="1"/>
  <c r="S2" i="87"/>
  <c r="E18" i="131"/>
  <c r="D18" i="131"/>
  <c r="M2" i="87"/>
  <c r="Y2" i="8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Wilson Hayley</author>
  </authors>
  <commentList>
    <comment ref="Q44" authorId="0" shapeId="0" xr:uid="{00000000-0006-0000-0100-000001000000}">
      <text>
        <r>
          <rPr>
            <b/>
            <sz val="9"/>
            <color indexed="81"/>
            <rFont val="Tahoma"/>
            <family val="2"/>
          </rPr>
          <t>Wilson Hayley
No price used same as MMS</t>
        </r>
      </text>
    </comment>
  </commentList>
</comments>
</file>

<file path=xl/sharedStrings.xml><?xml version="1.0" encoding="utf-8"?>
<sst xmlns="http://schemas.openxmlformats.org/spreadsheetml/2006/main" count="238" uniqueCount="177">
  <si>
    <t>Incumbent :</t>
  </si>
  <si>
    <t>Calls to Mobile same network</t>
  </si>
  <si>
    <t>Calls to local fixed lines</t>
  </si>
  <si>
    <t>Calls to national fixed lines</t>
  </si>
  <si>
    <t>Voicemail Calls</t>
  </si>
  <si>
    <t>Directory Enquires</t>
  </si>
  <si>
    <t>Premium Rate</t>
  </si>
  <si>
    <t>Freephone Calls</t>
  </si>
  <si>
    <t>Non Geographic Calls (0845)</t>
  </si>
  <si>
    <t>Number of Devices</t>
  </si>
  <si>
    <t>SMS Messages (UK)</t>
  </si>
  <si>
    <t>Multimedia Message (UK)</t>
  </si>
  <si>
    <t>SMS Messages (Europe)</t>
  </si>
  <si>
    <t>Multimedia Message (Europe)</t>
  </si>
  <si>
    <t>SMS Messages (Rest of the World)</t>
  </si>
  <si>
    <t>Multimedia Message (Rest of the World)</t>
  </si>
  <si>
    <t>Mobile Originating Roamed Calls (Europe)</t>
  </si>
  <si>
    <t>Mobile Originating Roamed Calls (Rest of the World)</t>
  </si>
  <si>
    <t>Mobile Terminating Roamed Calls (Europe)</t>
  </si>
  <si>
    <t>Mobile Terminating Roamed Calls (Rest of the World)</t>
  </si>
  <si>
    <t>International Calls (Europe) from UK</t>
  </si>
  <si>
    <t>International Calls (Rest of the World) from UK</t>
  </si>
  <si>
    <t>Annual Cost</t>
  </si>
  <si>
    <t>Total Annual Cost:</t>
  </si>
  <si>
    <t>Number of Connections</t>
  </si>
  <si>
    <t>Mobile Broadband Low (&lt;1Gb)</t>
  </si>
  <si>
    <t>Mobile Broadband Mid (1 - 5Gb)</t>
  </si>
  <si>
    <t>Mobile Broadband High (+ 5Gb)</t>
  </si>
  <si>
    <t>Mobile (Basic talk and text)</t>
  </si>
  <si>
    <t>Tariff Description (Voice usage)</t>
  </si>
  <si>
    <t>Tariff Description (SMS usage)</t>
  </si>
  <si>
    <t>Tariff Description (Services / line Rental)</t>
  </si>
  <si>
    <t>Cost Description (Devices)</t>
  </si>
  <si>
    <t>Calls to Mobile same network and same account</t>
  </si>
  <si>
    <t>Mobile Voice</t>
  </si>
  <si>
    <t>Data add-on (Smartphones)(Very Low &lt;10mb)</t>
  </si>
  <si>
    <t>Data add-on (Smartphones) (Low 11 - 499mb)</t>
  </si>
  <si>
    <t>Data add-on (Smartphones)(Med 500 - 999mb)</t>
  </si>
  <si>
    <t>Data add-on (Smartphones)(High &gt; 1000mb)</t>
  </si>
  <si>
    <t>BlackBerry Basic</t>
  </si>
  <si>
    <t>BlackBerry Mid Range</t>
  </si>
  <si>
    <t>BlackBerry High End</t>
  </si>
  <si>
    <t>Mobile Broadband Data Device (3G) (Dongle or Card)</t>
  </si>
  <si>
    <t>Calls to Mobile other networks</t>
  </si>
  <si>
    <t>Mobile BlackBerry (BES) - Data Only (5oomb)</t>
  </si>
  <si>
    <t>Mobile BlackBerry (BES) - Voice and Data (500mb)</t>
  </si>
  <si>
    <t>Mobile BlackBerry (Express) (500mb)</t>
  </si>
  <si>
    <t>iPhone Data add-on (min 1Gb)</t>
  </si>
  <si>
    <t>Windows Mobile - Data only</t>
  </si>
  <si>
    <t>Windows Mobile - Voice &amp; Data</t>
  </si>
  <si>
    <t>Mobile (Mid Range talk, text &amp; data)</t>
  </si>
  <si>
    <t>Mobile (High End, talk, text, email, applications, camera &amp; data)</t>
  </si>
  <si>
    <t>Land to Mobile same network same account*</t>
  </si>
  <si>
    <t>Land to Mobile same network*</t>
  </si>
  <si>
    <t>Land to Mobile other networks*</t>
  </si>
  <si>
    <t>* Virtual Link (for Land to Mobile connectivity)</t>
  </si>
  <si>
    <t>* Fixed Link (for land to Mobile connectivity)</t>
  </si>
  <si>
    <t>Fixed link for secure remote data access</t>
  </si>
  <si>
    <t>iPhone 4 (16gb)</t>
  </si>
  <si>
    <t>Annual Volumes (Minutes - PEAK)</t>
  </si>
  <si>
    <t>Annual Volumes (Minutes - OFF PEAK)</t>
  </si>
  <si>
    <t>Annual Volumes (Per Message) PEAK</t>
  </si>
  <si>
    <t>Annual Volumes (Per Message) OFF PEAK</t>
  </si>
  <si>
    <t>Avg Cost of Device</t>
  </si>
  <si>
    <t>12  month Period for which usage applies</t>
  </si>
  <si>
    <t>Total</t>
  </si>
  <si>
    <t>Cost Per Message PEAK</t>
  </si>
  <si>
    <t>Annual Cost Voice Usage</t>
  </si>
  <si>
    <t>Annual Cost SMS usage</t>
  </si>
  <si>
    <t>Saving</t>
  </si>
  <si>
    <t>Mobile Originating Roamed Calls (Zone 1)</t>
  </si>
  <si>
    <t>Mobile Originating Roamed Calls (Zone 2)</t>
  </si>
  <si>
    <t>Mobile Originating Roamed Calls (Zone 3)</t>
  </si>
  <si>
    <t>Mobile Originating Roamed Calls (Zone 4)</t>
  </si>
  <si>
    <t>Mobile Originating Roamed Calls (Zone 5)</t>
  </si>
  <si>
    <t>Mobile Originating Roamed Calls (Zone 6)</t>
  </si>
  <si>
    <t>Mobile Originating Roamed Calls (Zone 7)</t>
  </si>
  <si>
    <t>Mobile Terminating Roamed Calls (Zone 1)</t>
  </si>
  <si>
    <t>Mobile Terminating Roamed Calls (Zone 2)</t>
  </si>
  <si>
    <t>Mobile Terminating Roamed Calls (Zone 3)</t>
  </si>
  <si>
    <t>Mobile Terminating Roamed Calls (Zone 4)</t>
  </si>
  <si>
    <t>Mobile Terminating Roamed Calls (Zone 5)</t>
  </si>
  <si>
    <t>Mobile Terminating Roamed Calls (Zone 6)</t>
  </si>
  <si>
    <t>Mobile Terminating Roamed Calls (Zone 7)</t>
  </si>
  <si>
    <t>International Calls from UK to Zone 1</t>
  </si>
  <si>
    <t>International Calls from UK to Zone 2</t>
  </si>
  <si>
    <t>International Calls from UK to Zone 3</t>
  </si>
  <si>
    <t>International Calls from UK to Zone 4</t>
  </si>
  <si>
    <t>International Calls from UK to Zone 5</t>
  </si>
  <si>
    <t>International Calls from UK to Zone 6</t>
  </si>
  <si>
    <t>International Calls from UK to Zone 7</t>
  </si>
  <si>
    <t>International SMS Messages  to Zone 1</t>
  </si>
  <si>
    <t>International SMS Messages  to Zone 2</t>
  </si>
  <si>
    <t>International SMS Messages  to Zone 3</t>
  </si>
  <si>
    <t>International SMS Messages  to Zone 4</t>
  </si>
  <si>
    <t>International SMS Messages  to Zone 5</t>
  </si>
  <si>
    <t>International SMS Messages  to Zone 6</t>
  </si>
  <si>
    <t>International SMS Messages  to Zone 7</t>
  </si>
  <si>
    <t>International Multimedia Messages</t>
  </si>
  <si>
    <t>Roaming SMS Messages from Zone 1</t>
  </si>
  <si>
    <t>Roaming SMS Messages from Zone 2</t>
  </si>
  <si>
    <t>Roaming SMS Messages from Zone 3</t>
  </si>
  <si>
    <t>Roaming SMS Messages from Zone 4</t>
  </si>
  <si>
    <t>Roaming SMS Messages from Zone 5</t>
  </si>
  <si>
    <t>Roaming SMS Messages from Zone 6</t>
  </si>
  <si>
    <t>Roaming SMS Messages from Zone 7</t>
  </si>
  <si>
    <t xml:space="preserve">Roaming Multimedia Messages </t>
  </si>
  <si>
    <t>TOTAL</t>
  </si>
  <si>
    <t>Tariff Description (Connections and Bolt-Ons)</t>
  </si>
  <si>
    <t>Annual Volume</t>
  </si>
  <si>
    <t>Total Contract Value 2 Years</t>
  </si>
  <si>
    <t>Total Contract Value
       2 years</t>
  </si>
  <si>
    <t>Total Contract Value 2 years</t>
  </si>
  <si>
    <t>Cost per Conection / Bolt-On</t>
  </si>
  <si>
    <t>Annual Cost for Connections / Bolt-On</t>
  </si>
  <si>
    <t>Cost per Connection / Bolt-On</t>
  </si>
  <si>
    <t>Base Connections</t>
  </si>
  <si>
    <t>Call Inclusive Voice Bolt-On (including £50 equipment credit)</t>
  </si>
  <si>
    <t>Blackberry Bolt-On with 500MB data (including £25 equipment credit)</t>
  </si>
  <si>
    <t>Data 500MB Bolt-On (including £50 equipment credit)</t>
  </si>
  <si>
    <t>Data 1GB Bolt-On (including £50 equipment credit)</t>
  </si>
  <si>
    <t>Data 2GB Bolt-On (including £50 equipment credit)</t>
  </si>
  <si>
    <t>Data 3GB Bolt-On (including £50 equipment credit)</t>
  </si>
  <si>
    <t>Data 4GB Bolt-On (including £50 equipment credit)</t>
  </si>
  <si>
    <t>Data 5GB Bolt-On (including £50 equipment credit)</t>
  </si>
  <si>
    <t>Data 8GB Bolt-On (including £50 equipment credit)</t>
  </si>
  <si>
    <t>Data 10GB Bolt-On (including £50 equipment credit)</t>
  </si>
  <si>
    <t>Data 128GB Bolt-On (including £50 equipment credit)</t>
  </si>
  <si>
    <t>Call Inclusive Voice Bolt-On</t>
  </si>
  <si>
    <t>Blackberry Bolt-On (includes 500MB data)</t>
  </si>
  <si>
    <t>Data 500MB Bolt-On</t>
  </si>
  <si>
    <t>Data 1GB Bolt-On</t>
  </si>
  <si>
    <t>Data 2GB Bolt-On</t>
  </si>
  <si>
    <t>Data 3GB Bolt-On</t>
  </si>
  <si>
    <t>Data 4GB Bolt-On</t>
  </si>
  <si>
    <t>Data 5GB Bolt-On</t>
  </si>
  <si>
    <t>Data 8GB Bolt-On</t>
  </si>
  <si>
    <t>Data 10GB Bolt-On</t>
  </si>
  <si>
    <t>Data 128GB Bolt-On</t>
  </si>
  <si>
    <t>International Minute and SMS Bolt-On (Europe 1, 2, 3)</t>
  </si>
  <si>
    <t>International Minute and SMS  Bolt-On (North America 5)</t>
  </si>
  <si>
    <t>International Minute and SMS Bolt-On (Rest of World 4, 6, 7)</t>
  </si>
  <si>
    <t>International 500MB Data Roaming Bolt-On (Europe 1, 2, 3)</t>
  </si>
  <si>
    <t>International 500MB  Data Roaming Bolt-On (North America 5)</t>
  </si>
  <si>
    <t>International 500MB  Data Roaming Bolt-On (Rest of World 4, 6, 7)</t>
  </si>
  <si>
    <t>50GB Shared Data Bolt-On</t>
  </si>
  <si>
    <t>100GB Shared Data Bolt-On</t>
  </si>
  <si>
    <t>500GB Shared Data Bolt-On</t>
  </si>
  <si>
    <t>1TB Shared Data Bolt-On</t>
  </si>
  <si>
    <t>10TB Shared Data Bolt-On</t>
  </si>
  <si>
    <t>Cost per Minute</t>
  </si>
  <si>
    <t>Annual Volumes (Minutes)</t>
  </si>
  <si>
    <t>Cost Per Message</t>
  </si>
  <si>
    <t>Vodafone Catalogue Cost</t>
  </si>
  <si>
    <t>EE Catalogue Cost</t>
  </si>
  <si>
    <t>O2 Catalogue Cost</t>
  </si>
  <si>
    <t>Expected NFC Cost</t>
  </si>
  <si>
    <t>PRICE PER DELEGATE - Tenderer to complete this column only</t>
  </si>
  <si>
    <t>Other (please describe)</t>
  </si>
  <si>
    <t>Course Materials/ handouts</t>
  </si>
  <si>
    <t>Products Description</t>
  </si>
  <si>
    <t>Lowest Value:</t>
  </si>
  <si>
    <t>Supplier 1</t>
  </si>
  <si>
    <t>Supplier 2</t>
  </si>
  <si>
    <t>Supplier 3</t>
  </si>
  <si>
    <t>Price</t>
  </si>
  <si>
    <t>Weighted Score:</t>
  </si>
  <si>
    <t xml:space="preserve">Total Weighted Score </t>
  </si>
  <si>
    <t>Total Cost Per Delegate</t>
  </si>
  <si>
    <t xml:space="preserve">
ITEM DESCRIPTION</t>
  </si>
  <si>
    <r>
      <t>The training costs will be evaluated with a weighting of 40</t>
    </r>
    <r>
      <rPr>
        <sz val="10"/>
        <color theme="1"/>
        <rFont val="Arial"/>
        <family val="2"/>
      </rPr>
      <t>%</t>
    </r>
    <r>
      <rPr>
        <sz val="10"/>
        <rFont val="Arial"/>
        <family val="2"/>
      </rPr>
      <t xml:space="preserve">. 
 All costs for delivery of the training should be detailed within the pricing schedule as price per delegate, including materials, equipment, venues and student support.
The prices shall be fixed in in accordance with The Authority’s terms and conditions of contract for the proposed contract term.   
Please note, the Authroity do not pay travel or subsistence. These costs should be factored into the prices quoted below.                                                                                                                                                                                                                                                                                   </t>
    </r>
    <r>
      <rPr>
        <b/>
        <sz val="10"/>
        <color rgb="FFFF0000"/>
        <rFont val="Arial"/>
        <family val="2"/>
      </rPr>
      <t>If there is no cost associated please mark with a '0' .</t>
    </r>
    <r>
      <rPr>
        <sz val="10"/>
        <rFont val="Arial"/>
        <family val="2"/>
      </rPr>
      <t xml:space="preserve">
</t>
    </r>
  </si>
  <si>
    <t>Price per delegate to undertake Initial Marine Incident Commanders Course</t>
  </si>
  <si>
    <t>Price per delegate to undertake Marine Incident Command Course</t>
  </si>
  <si>
    <t>Price per delegate to undertake refresher Course</t>
  </si>
  <si>
    <t>Price per delegate to undertake refresher course</t>
  </si>
  <si>
    <t>Total score</t>
  </si>
  <si>
    <r>
      <rPr>
        <b/>
        <sz val="10"/>
        <rFont val="Arial"/>
        <family val="2"/>
      </rPr>
      <t>This tab sets out how the Authority will score the costs submitted by each tenderer.</t>
    </r>
    <r>
      <rPr>
        <sz val="10"/>
        <rFont val="Arial"/>
      </rPr>
      <t xml:space="preserve">
The lowest bid for each element of the pricing schedule will score 5, other bids will be scored on variation from the lowest e.g. Lowest bid/price x 5 = score
For example, if the lowest compliant bid is £1 and compliant bids A, B and C are £2, £3 and £4 then the pricing score attributable to each bid will be as follows: lowest bid (£1.00) =5; (ii) Bid A (£2) =2.5; (iii) Bid B (£3) = 1.67 and (iv) Bid C (£4) =1.25
Each element will be given a score based on the above scoring methodology. This total score will then be multiplied by the appropriate weighting for each section of the pricing schedule, this will generate a score which will then be added to the scores for each Method Statements to give the tenderers total score.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</si>
</sst>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809]* #,##0.00_-;\-[$£-809]* #,##0.00_-;_-[$£-809]* &quot;-&quot;??_-;_-@_-"/>
    <numFmt numFmtId="165" formatCode="_(&quot;$&quot;* #,##0.00_);_(&quot;$&quot;* \(#,##0.00\);_(&quot;$&quot;* &quot;-&quot;??_);_(@_)"/>
    <numFmt numFmtId="166" formatCode="0_ ;[Red]\-0\ "/>
    <numFmt numFmtId="167" formatCode="_-&quot;£&quot;* #,##0.0000_-;\-&quot;£&quot;* #,##0.0000_-;_-&quot;£&quot;* &quot;-&quot;??_-;_-@_-"/>
    <numFmt numFmtId="168" formatCode="&quot;£&quot;#,##0.00"/>
  </numFmts>
  <fonts count="4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name val="Arial"/>
      <family val="2"/>
    </font>
    <font>
      <sz val="11"/>
      <color indexed="8"/>
      <name val="Calibri"/>
      <family val="2"/>
    </font>
    <font>
      <b/>
      <sz val="11"/>
      <color indexed="8"/>
      <name val="Calibri"/>
      <family val="2"/>
    </font>
    <font>
      <sz val="11"/>
      <name val="Calibri"/>
      <family val="2"/>
    </font>
    <font>
      <sz val="10"/>
      <name val="Arial"/>
      <family val="2"/>
    </font>
    <font>
      <b/>
      <sz val="10"/>
      <color indexed="8"/>
      <name val="Calibri"/>
      <family val="2"/>
    </font>
    <font>
      <b/>
      <sz val="10"/>
      <color indexed="8"/>
      <name val="Calibri"/>
      <family val="2"/>
    </font>
    <font>
      <sz val="10"/>
      <name val="Calibri"/>
      <family val="2"/>
    </font>
    <font>
      <sz val="11"/>
      <name val="Calibri"/>
      <family val="2"/>
    </font>
    <font>
      <b/>
      <sz val="11"/>
      <color indexed="8"/>
      <name val="Calibri"/>
      <family val="2"/>
    </font>
    <font>
      <sz val="10"/>
      <color indexed="8"/>
      <name val="Arial"/>
      <family val="2"/>
    </font>
    <font>
      <sz val="10"/>
      <name val="Arial"/>
      <family val="2"/>
    </font>
    <font>
      <b/>
      <sz val="11"/>
      <name val="Calibri"/>
      <family val="2"/>
    </font>
    <font>
      <b/>
      <sz val="10"/>
      <name val="Calibri"/>
      <family val="2"/>
    </font>
    <font>
      <sz val="11"/>
      <color theme="1"/>
      <name val="Calibri"/>
      <family val="2"/>
      <scheme val="minor"/>
    </font>
    <font>
      <b/>
      <sz val="11"/>
      <color theme="1"/>
      <name val="Calibri"/>
      <family val="2"/>
      <scheme val="minor"/>
    </font>
    <font>
      <sz val="11"/>
      <name val="Calibri"/>
      <family val="2"/>
      <scheme val="minor"/>
    </font>
    <font>
      <sz val="11"/>
      <color indexed="8"/>
      <name val="Calibri"/>
      <family val="2"/>
      <scheme val="minor"/>
    </font>
    <font>
      <b/>
      <sz val="14"/>
      <color theme="1"/>
      <name val="Calibri"/>
      <family val="2"/>
      <scheme val="minor"/>
    </font>
    <font>
      <sz val="10"/>
      <name val="Calibri"/>
      <family val="2"/>
      <scheme val="minor"/>
    </font>
    <font>
      <sz val="10"/>
      <color rgb="FFFF0000"/>
      <name val="Calibri"/>
      <family val="2"/>
    </font>
    <font>
      <b/>
      <sz val="10"/>
      <color theme="1"/>
      <name val="Calibri"/>
      <family val="2"/>
      <scheme val="minor"/>
    </font>
    <font>
      <sz val="10"/>
      <color rgb="FFFF0000"/>
      <name val="Calibri"/>
      <family val="2"/>
      <scheme val="minor"/>
    </font>
    <font>
      <b/>
      <sz val="24"/>
      <name val="Calibri"/>
      <family val="2"/>
      <scheme val="minor"/>
    </font>
    <font>
      <b/>
      <sz val="9"/>
      <color indexed="81"/>
      <name val="Tahoma"/>
      <family val="2"/>
    </font>
    <font>
      <sz val="8"/>
      <name val="Arial"/>
      <family val="2"/>
    </font>
    <font>
      <sz val="9"/>
      <name val="Rubrik Regular"/>
    </font>
    <font>
      <b/>
      <sz val="33"/>
      <color rgb="FF34A1A0"/>
      <name val="EE Nobblee Regular"/>
    </font>
    <font>
      <sz val="25"/>
      <color rgb="FF34A1A0"/>
      <name val="EE Nobblee Light"/>
    </font>
    <font>
      <b/>
      <sz val="10"/>
      <color rgb="FFFFE600"/>
      <name val="Rubrik Regular"/>
    </font>
    <font>
      <b/>
      <sz val="10"/>
      <color rgb="FF6D6E71"/>
      <name val="Rubrik Regular"/>
    </font>
    <font>
      <sz val="9"/>
      <name val="Calibri"/>
      <family val="2"/>
    </font>
    <font>
      <b/>
      <sz val="16"/>
      <name val="Calibri"/>
      <family val="2"/>
      <scheme val="minor"/>
    </font>
    <font>
      <b/>
      <sz val="16"/>
      <color indexed="8"/>
      <name val="Calibri"/>
      <family val="2"/>
    </font>
    <font>
      <b/>
      <sz val="11"/>
      <name val="Arial"/>
      <family val="2"/>
    </font>
    <font>
      <sz val="11"/>
      <name val="Arial"/>
      <family val="2"/>
    </font>
    <font>
      <b/>
      <sz val="10"/>
      <color rgb="FFFF0000"/>
      <name val="Arial"/>
      <family val="2"/>
    </font>
    <font>
      <b/>
      <u/>
      <sz val="10"/>
      <color rgb="FFFF0000"/>
      <name val="Arial"/>
      <family val="2"/>
    </font>
    <font>
      <sz val="10"/>
      <color theme="1"/>
      <name val="Arial"/>
      <family val="2"/>
    </font>
    <font>
      <b/>
      <sz val="11"/>
      <color rgb="FF000000"/>
      <name val="Calibri"/>
      <family val="2"/>
    </font>
    <font>
      <b/>
      <sz val="10"/>
      <name val="Arial"/>
      <family val="2"/>
    </font>
  </fonts>
  <fills count="1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rgb="FFFFFFCC"/>
      </patternFill>
    </fill>
    <fill>
      <patternFill patternType="solid">
        <fgColor rgb="FF169685"/>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rgb="FFBDD6EE"/>
        <bgColor indexed="64"/>
      </patternFill>
    </fill>
    <fill>
      <patternFill patternType="solid">
        <fgColor rgb="FF92D050"/>
        <bgColor indexed="64"/>
      </patternFill>
    </fill>
    <fill>
      <patternFill patternType="solid">
        <fgColor rgb="FF8DB4E2"/>
        <bgColor rgb="FF000000"/>
      </patternFill>
    </fill>
    <fill>
      <patternFill patternType="solid">
        <fgColor rgb="FFC5D9F1"/>
        <bgColor rgb="FF000000"/>
      </patternFill>
    </fill>
    <fill>
      <patternFill patternType="solid">
        <fgColor rgb="FFA6A6A6"/>
        <bgColor rgb="FF000000"/>
      </patternFill>
    </fill>
    <fill>
      <patternFill patternType="solid">
        <fgColor theme="0" tint="-0.249977111117893"/>
        <bgColor indexed="64"/>
      </patternFill>
    </fill>
    <fill>
      <patternFill patternType="solid">
        <fgColor rgb="FF92D05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16">
    <xf numFmtId="0" fontId="0" fillId="0" borderId="0"/>
    <xf numFmtId="0" fontId="7" fillId="0" borderId="0"/>
    <xf numFmtId="0" fontId="7" fillId="0" borderId="0"/>
    <xf numFmtId="0" fontId="8" fillId="0" borderId="0"/>
    <xf numFmtId="0" fontId="8" fillId="0" borderId="0"/>
    <xf numFmtId="0" fontId="7" fillId="0" borderId="0"/>
    <xf numFmtId="0" fontId="7" fillId="0" borderId="0"/>
    <xf numFmtId="44" fontId="7"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7" fillId="0" borderId="0"/>
    <xf numFmtId="0" fontId="7" fillId="0" borderId="0"/>
    <xf numFmtId="0" fontId="7" fillId="0" borderId="0"/>
    <xf numFmtId="0" fontId="19"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8" fillId="0" borderId="0"/>
    <xf numFmtId="0" fontId="7" fillId="0" borderId="0"/>
    <xf numFmtId="0" fontId="8" fillId="0" borderId="0"/>
    <xf numFmtId="0" fontId="7" fillId="0" borderId="0"/>
    <xf numFmtId="0" fontId="8" fillId="0" borderId="0"/>
    <xf numFmtId="0" fontId="7" fillId="0" borderId="0"/>
    <xf numFmtId="0" fontId="18" fillId="0" borderId="0">
      <alignment vertical="top"/>
    </xf>
    <xf numFmtId="0" fontId="5" fillId="0" borderId="0"/>
    <xf numFmtId="43" fontId="5" fillId="0" borderId="0" applyFont="0" applyFill="0" applyBorder="0" applyAlignment="0" applyProtection="0"/>
    <xf numFmtId="44" fontId="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4" fontId="7" fillId="0" borderId="0" applyFont="0" applyFill="0" applyBorder="0" applyAlignment="0" applyProtection="0"/>
    <xf numFmtId="44" fontId="33" fillId="0" borderId="1" applyProtection="0"/>
    <xf numFmtId="0" fontId="35" fillId="0" borderId="0" applyProtection="0">
      <alignment horizontal="left" vertical="center"/>
    </xf>
    <xf numFmtId="17" fontId="34" fillId="0" borderId="1" applyProtection="0">
      <alignment horizontal="center"/>
    </xf>
    <xf numFmtId="0" fontId="36" fillId="0" borderId="0" applyProtection="0">
      <alignment horizontal="left" vertical="center"/>
    </xf>
    <xf numFmtId="0" fontId="37" fillId="6" borderId="1" applyProtection="0">
      <alignment horizontal="center" vertical="center" wrapText="1"/>
    </xf>
    <xf numFmtId="0" fontId="38" fillId="0" borderId="0" applyProtection="0"/>
    <xf numFmtId="0" fontId="5" fillId="0" borderId="0"/>
    <xf numFmtId="0" fontId="7" fillId="0" borderId="0"/>
    <xf numFmtId="0" fontId="5" fillId="0" borderId="0"/>
    <xf numFmtId="0" fontId="5" fillId="0" borderId="0"/>
    <xf numFmtId="0" fontId="7" fillId="0" borderId="0"/>
    <xf numFmtId="0" fontId="7" fillId="0" borderId="0"/>
    <xf numFmtId="0" fontId="5" fillId="0" borderId="0"/>
    <xf numFmtId="0" fontId="7" fillId="0" borderId="0"/>
    <xf numFmtId="0" fontId="7" fillId="5" borderId="11" applyNumberFormat="0" applyFont="0" applyAlignment="0" applyProtection="0"/>
    <xf numFmtId="0" fontId="5" fillId="5" borderId="11" applyNumberFormat="0" applyFont="0" applyAlignment="0" applyProtection="0"/>
    <xf numFmtId="165" fontId="6" fillId="0" borderId="0" applyFont="0" applyFill="0" applyBorder="0" applyAlignment="0" applyProtection="0"/>
    <xf numFmtId="0" fontId="7" fillId="0" borderId="0"/>
    <xf numFmtId="0" fontId="7" fillId="0" borderId="0"/>
    <xf numFmtId="0" fontId="6" fillId="5" borderId="11" applyNumberFormat="0" applyFont="0" applyAlignment="0" applyProtection="0"/>
    <xf numFmtId="0" fontId="7" fillId="0" borderId="0"/>
    <xf numFmtId="0" fontId="5" fillId="0" borderId="0"/>
    <xf numFmtId="0" fontId="7" fillId="0" borderId="0"/>
    <xf numFmtId="0" fontId="7" fillId="0" borderId="0"/>
    <xf numFmtId="0" fontId="4" fillId="0" borderId="0"/>
    <xf numFmtId="0" fontId="4" fillId="0" borderId="0"/>
    <xf numFmtId="0" fontId="4" fillId="0" borderId="0"/>
    <xf numFmtId="0" fontId="4"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69">
    <xf numFmtId="0" fontId="0" fillId="0" borderId="0" xfId="0"/>
    <xf numFmtId="0" fontId="24" fillId="0" borderId="0" xfId="0" applyFont="1" applyAlignment="1" applyProtection="1">
      <alignment horizontal="center" vertical="center" wrapText="1"/>
      <protection locked="0"/>
    </xf>
    <xf numFmtId="0" fontId="24" fillId="0" borderId="0" xfId="0" applyFont="1" applyProtection="1">
      <protection locked="0"/>
    </xf>
    <xf numFmtId="0" fontId="24" fillId="0" borderId="0" xfId="0" applyFont="1" applyAlignment="1" applyProtection="1">
      <alignment wrapText="1"/>
      <protection locked="0"/>
    </xf>
    <xf numFmtId="164" fontId="24" fillId="0" borderId="0" xfId="0" applyNumberFormat="1" applyFont="1" applyAlignment="1" applyProtection="1">
      <alignment horizontal="center"/>
      <protection locked="0"/>
    </xf>
    <xf numFmtId="164" fontId="24" fillId="0" borderId="0" xfId="0" applyNumberFormat="1" applyFont="1" applyProtection="1">
      <protection locked="0"/>
    </xf>
    <xf numFmtId="2" fontId="24" fillId="0" borderId="0" xfId="0" applyNumberFormat="1" applyFont="1" applyProtection="1">
      <protection locked="0"/>
    </xf>
    <xf numFmtId="0" fontId="23" fillId="2" borderId="1" xfId="16" applyFont="1" applyFill="1" applyBorder="1" applyAlignment="1">
      <alignment horizontal="left" vertical="center" wrapText="1"/>
    </xf>
    <xf numFmtId="0" fontId="24" fillId="0" borderId="1" xfId="0" applyFont="1" applyBorder="1" applyAlignment="1">
      <alignment wrapText="1"/>
    </xf>
    <xf numFmtId="166" fontId="24" fillId="0" borderId="1" xfId="39" applyNumberFormat="1" applyFont="1" applyBorder="1" applyAlignment="1">
      <alignment horizontal="center"/>
    </xf>
    <xf numFmtId="167" fontId="24" fillId="0" borderId="1" xfId="7" applyNumberFormat="1" applyFont="1" applyFill="1" applyBorder="1" applyAlignment="1" applyProtection="1">
      <protection locked="0"/>
    </xf>
    <xf numFmtId="0" fontId="25" fillId="0" borderId="1" xfId="0" applyFont="1" applyBorder="1"/>
    <xf numFmtId="0" fontId="24" fillId="0" borderId="1" xfId="0" applyFont="1" applyBorder="1"/>
    <xf numFmtId="0" fontId="22" fillId="3" borderId="0" xfId="16" applyFill="1" applyAlignment="1">
      <alignment horizontal="center"/>
    </xf>
    <xf numFmtId="166" fontId="24" fillId="0" borderId="1" xfId="39" applyNumberFormat="1" applyFont="1" applyBorder="1" applyAlignment="1">
      <alignment horizontal="right"/>
    </xf>
    <xf numFmtId="44" fontId="24" fillId="0" borderId="1" xfId="7" applyFont="1" applyFill="1" applyBorder="1" applyAlignment="1" applyProtection="1">
      <protection locked="0"/>
    </xf>
    <xf numFmtId="0" fontId="26" fillId="2" borderId="1" xfId="16" applyFont="1" applyFill="1" applyBorder="1" applyAlignment="1">
      <alignment horizontal="left" vertical="center" wrapText="1"/>
    </xf>
    <xf numFmtId="44" fontId="24" fillId="0" borderId="0" xfId="7" applyFont="1" applyFill="1" applyBorder="1" applyAlignment="1" applyProtection="1">
      <protection locked="0"/>
    </xf>
    <xf numFmtId="1" fontId="24" fillId="0" borderId="1" xfId="0" applyNumberFormat="1" applyFont="1" applyBorder="1"/>
    <xf numFmtId="0" fontId="27" fillId="0" borderId="0" xfId="0" applyFont="1"/>
    <xf numFmtId="168" fontId="15" fillId="0" borderId="1" xfId="0" quotePrefix="1" applyNumberFormat="1" applyFont="1" applyBorder="1"/>
    <xf numFmtId="0" fontId="16" fillId="0" borderId="0" xfId="35" applyFont="1" applyProtection="1">
      <protection locked="0"/>
    </xf>
    <xf numFmtId="0" fontId="16" fillId="0" borderId="0" xfId="35" applyFont="1" applyAlignment="1" applyProtection="1">
      <alignment horizontal="center" vertical="center" wrapText="1"/>
      <protection locked="0"/>
    </xf>
    <xf numFmtId="0" fontId="27" fillId="0" borderId="0" xfId="0" applyFont="1" applyProtection="1">
      <protection locked="0"/>
    </xf>
    <xf numFmtId="168" fontId="15" fillId="0" borderId="1" xfId="0" quotePrefix="1" applyNumberFormat="1" applyFont="1" applyBorder="1" applyProtection="1">
      <protection locked="0"/>
    </xf>
    <xf numFmtId="0" fontId="17" fillId="0" borderId="0" xfId="31" applyFont="1" applyAlignment="1">
      <alignment horizontal="left" vertical="center" wrapText="1"/>
    </xf>
    <xf numFmtId="167" fontId="16" fillId="0" borderId="0" xfId="7" applyNumberFormat="1" applyFont="1" applyFill="1" applyBorder="1" applyAlignment="1" applyProtection="1">
      <protection locked="0"/>
    </xf>
    <xf numFmtId="0" fontId="20" fillId="0" borderId="1" xfId="35" applyFont="1" applyBorder="1" applyProtection="1">
      <protection locked="0"/>
    </xf>
    <xf numFmtId="168" fontId="27" fillId="0" borderId="1" xfId="0" applyNumberFormat="1" applyFont="1" applyBorder="1"/>
    <xf numFmtId="0" fontId="30" fillId="0" borderId="0" xfId="0" applyFont="1" applyAlignment="1" applyProtection="1">
      <alignment wrapText="1"/>
      <protection locked="0"/>
    </xf>
    <xf numFmtId="0" fontId="30" fillId="0" borderId="0" xfId="0" applyFont="1" applyAlignment="1" applyProtection="1">
      <alignment vertical="top" wrapText="1"/>
      <protection locked="0"/>
    </xf>
    <xf numFmtId="168" fontId="15" fillId="3" borderId="1" xfId="0" quotePrefix="1" applyNumberFormat="1" applyFont="1" applyFill="1" applyBorder="1" applyAlignment="1">
      <alignment horizontal="right"/>
    </xf>
    <xf numFmtId="0" fontId="20" fillId="0" borderId="0" xfId="31" applyFont="1" applyAlignment="1">
      <alignment horizontal="left" vertical="center" wrapText="1"/>
    </xf>
    <xf numFmtId="49" fontId="11" fillId="0" borderId="1" xfId="20" applyNumberFormat="1" applyFont="1" applyBorder="1" applyAlignment="1">
      <alignment horizontal="right"/>
    </xf>
    <xf numFmtId="49" fontId="6" fillId="0" borderId="1" xfId="20" applyNumberFormat="1" applyFont="1" applyBorder="1" applyAlignment="1">
      <alignment horizontal="right"/>
    </xf>
    <xf numFmtId="49" fontId="11" fillId="0" borderId="1" xfId="20" applyNumberFormat="1" applyFont="1" applyBorder="1" applyAlignment="1">
      <alignment horizontal="right" wrapText="1"/>
    </xf>
    <xf numFmtId="0" fontId="27" fillId="0" borderId="0" xfId="0" applyFont="1" applyAlignment="1">
      <alignment horizontal="center" vertical="center" wrapText="1"/>
    </xf>
    <xf numFmtId="168" fontId="16" fillId="0" borderId="0" xfId="35" applyNumberFormat="1" applyFont="1" applyProtection="1">
      <protection locked="0"/>
    </xf>
    <xf numFmtId="0" fontId="11" fillId="0" borderId="0" xfId="35" applyFont="1" applyAlignment="1" applyProtection="1">
      <alignment horizontal="center" vertical="center" wrapText="1"/>
      <protection locked="0"/>
    </xf>
    <xf numFmtId="0" fontId="30" fillId="0" borderId="0" xfId="0" applyFont="1"/>
    <xf numFmtId="0" fontId="30" fillId="0" borderId="0" xfId="0" applyFont="1" applyAlignment="1">
      <alignment horizontal="center" vertical="center" wrapText="1"/>
    </xf>
    <xf numFmtId="0" fontId="16" fillId="0" borderId="0" xfId="35" applyFont="1" applyAlignment="1" applyProtection="1">
      <alignment wrapText="1"/>
      <protection locked="0"/>
    </xf>
    <xf numFmtId="164" fontId="16" fillId="0" borderId="0" xfId="35" applyNumberFormat="1" applyFont="1" applyAlignment="1" applyProtection="1">
      <alignment horizontal="center"/>
      <protection locked="0"/>
    </xf>
    <xf numFmtId="0" fontId="27" fillId="0" borderId="0" xfId="0" applyFont="1" applyAlignment="1" applyProtection="1">
      <alignment horizontal="center" vertical="center" wrapText="1"/>
      <protection locked="0"/>
    </xf>
    <xf numFmtId="168" fontId="15" fillId="0" borderId="1" xfId="0" quotePrefix="1" applyNumberFormat="1" applyFont="1" applyBorder="1" applyAlignment="1">
      <alignment horizontal="right"/>
    </xf>
    <xf numFmtId="168" fontId="15" fillId="0" borderId="1" xfId="0" quotePrefix="1" applyNumberFormat="1" applyFont="1" applyBorder="1" applyAlignment="1" applyProtection="1">
      <alignment horizontal="right"/>
      <protection locked="0"/>
    </xf>
    <xf numFmtId="0" fontId="14" fillId="4" borderId="1" xfId="22" applyFont="1" applyFill="1" applyBorder="1" applyAlignment="1">
      <alignment horizontal="left" vertical="center" wrapText="1"/>
    </xf>
    <xf numFmtId="0" fontId="13" fillId="4" borderId="1" xfId="22" applyFont="1" applyFill="1" applyBorder="1" applyAlignment="1">
      <alignment horizontal="left" vertical="center" wrapText="1"/>
    </xf>
    <xf numFmtId="0" fontId="21" fillId="4" borderId="1" xfId="22" applyFont="1" applyFill="1" applyBorder="1" applyAlignment="1">
      <alignment horizontal="left" vertical="center" wrapText="1"/>
    </xf>
    <xf numFmtId="0" fontId="21" fillId="4" borderId="4" xfId="22" applyFont="1" applyFill="1" applyBorder="1" applyAlignment="1">
      <alignment horizontal="left" vertical="center" wrapText="1"/>
    </xf>
    <xf numFmtId="0" fontId="13" fillId="4" borderId="1" xfId="22" applyFont="1" applyFill="1" applyBorder="1" applyAlignment="1" applyProtection="1">
      <alignment horizontal="left" vertical="center" wrapText="1"/>
      <protection locked="0"/>
    </xf>
    <xf numFmtId="0" fontId="13" fillId="4" borderId="4" xfId="22" applyFont="1" applyFill="1" applyBorder="1" applyAlignment="1" applyProtection="1">
      <alignment horizontal="left" vertical="center" wrapText="1"/>
      <protection locked="0"/>
    </xf>
    <xf numFmtId="168" fontId="28" fillId="0" borderId="1" xfId="0" quotePrefix="1" applyNumberFormat="1" applyFont="1" applyBorder="1"/>
    <xf numFmtId="0" fontId="11" fillId="0" borderId="0" xfId="35" applyFont="1" applyProtection="1">
      <protection locked="0"/>
    </xf>
    <xf numFmtId="49" fontId="10" fillId="3" borderId="1" xfId="62" applyNumberFormat="1" applyFont="1" applyFill="1" applyBorder="1" applyAlignment="1">
      <alignment horizontal="right"/>
    </xf>
    <xf numFmtId="49" fontId="6" fillId="3" borderId="1" xfId="62" applyNumberFormat="1" applyFont="1" applyFill="1" applyBorder="1" applyAlignment="1">
      <alignment horizontal="right"/>
    </xf>
    <xf numFmtId="49" fontId="11" fillId="3" borderId="1" xfId="62" applyNumberFormat="1" applyFont="1" applyFill="1" applyBorder="1" applyAlignment="1">
      <alignment horizontal="right"/>
    </xf>
    <xf numFmtId="3" fontId="15" fillId="7" borderId="1" xfId="62" quotePrefix="1" applyNumberFormat="1" applyFont="1" applyFill="1" applyBorder="1" applyAlignment="1">
      <alignment horizontal="center"/>
    </xf>
    <xf numFmtId="168" fontId="15" fillId="3" borderId="1" xfId="0" quotePrefix="1" applyNumberFormat="1" applyFont="1" applyFill="1" applyBorder="1" applyProtection="1">
      <protection locked="0"/>
    </xf>
    <xf numFmtId="0" fontId="16" fillId="0" borderId="0" xfId="35" applyFont="1" applyAlignment="1" applyProtection="1">
      <alignment horizontal="right"/>
      <protection locked="0"/>
    </xf>
    <xf numFmtId="0" fontId="16" fillId="0" borderId="0" xfId="35" applyFont="1" applyAlignment="1" applyProtection="1">
      <alignment horizontal="right" vertical="center" wrapText="1"/>
      <protection locked="0"/>
    </xf>
    <xf numFmtId="0" fontId="11" fillId="0" borderId="0" xfId="35" applyFont="1" applyAlignment="1" applyProtection="1">
      <alignment horizontal="right"/>
      <protection locked="0"/>
    </xf>
    <xf numFmtId="0" fontId="11" fillId="0" borderId="0" xfId="35" applyFont="1" applyAlignment="1" applyProtection="1">
      <alignment horizontal="right" vertical="center" wrapText="1"/>
      <protection locked="0"/>
    </xf>
    <xf numFmtId="0" fontId="39" fillId="0" borderId="0" xfId="35" applyFont="1" applyProtection="1">
      <protection locked="0"/>
    </xf>
    <xf numFmtId="0" fontId="39" fillId="0" borderId="0" xfId="35" applyFont="1" applyAlignment="1" applyProtection="1">
      <alignment horizontal="center" vertical="center" wrapText="1"/>
      <protection locked="0"/>
    </xf>
    <xf numFmtId="168" fontId="15" fillId="0" borderId="1" xfId="62" quotePrefix="1" applyNumberFormat="1" applyFont="1" applyBorder="1" applyAlignment="1" applyProtection="1">
      <alignment horizontal="right"/>
      <protection locked="0"/>
    </xf>
    <xf numFmtId="168" fontId="15" fillId="3" borderId="1" xfId="0" quotePrefix="1" applyNumberFormat="1" applyFont="1" applyFill="1" applyBorder="1"/>
    <xf numFmtId="0" fontId="13" fillId="4" borderId="1" xfId="22" applyFont="1" applyFill="1" applyBorder="1" applyAlignment="1">
      <alignment horizontal="center" vertical="center" wrapText="1"/>
    </xf>
    <xf numFmtId="0" fontId="21" fillId="4" borderId="1" xfId="22" applyFont="1" applyFill="1" applyBorder="1" applyAlignment="1">
      <alignment horizontal="center" vertical="center" wrapText="1"/>
    </xf>
    <xf numFmtId="0" fontId="13" fillId="9" borderId="1" xfId="22" applyFont="1" applyFill="1" applyBorder="1" applyAlignment="1" applyProtection="1">
      <alignment horizontal="center" vertical="center" wrapText="1"/>
      <protection locked="0"/>
    </xf>
    <xf numFmtId="0" fontId="13" fillId="9" borderId="1" xfId="22" applyFont="1" applyFill="1" applyBorder="1" applyAlignment="1" applyProtection="1">
      <alignment horizontal="left" vertical="center" wrapText="1"/>
      <protection locked="0"/>
    </xf>
    <xf numFmtId="0" fontId="13" fillId="9" borderId="1" xfId="22" applyFont="1" applyFill="1" applyBorder="1" applyAlignment="1">
      <alignment horizontal="left" vertical="center" wrapText="1"/>
    </xf>
    <xf numFmtId="0" fontId="13" fillId="9" borderId="1" xfId="22" applyFont="1" applyFill="1" applyBorder="1" applyAlignment="1">
      <alignment horizontal="center" vertical="center" wrapText="1"/>
    </xf>
    <xf numFmtId="49" fontId="10" fillId="10" borderId="1" xfId="16" applyNumberFormat="1" applyFont="1" applyFill="1" applyBorder="1" applyAlignment="1">
      <alignment horizontal="right" vertical="center" wrapText="1"/>
    </xf>
    <xf numFmtId="0" fontId="10" fillId="10" borderId="1" xfId="31" applyFont="1" applyFill="1" applyBorder="1" applyAlignment="1">
      <alignment horizontal="center" vertical="center" wrapText="1"/>
    </xf>
    <xf numFmtId="49" fontId="10" fillId="10" borderId="2" xfId="16" applyNumberFormat="1" applyFont="1" applyFill="1" applyBorder="1" applyAlignment="1">
      <alignment vertical="center" wrapText="1"/>
    </xf>
    <xf numFmtId="1" fontId="17" fillId="10" borderId="1" xfId="31" applyNumberFormat="1" applyFont="1" applyFill="1" applyBorder="1" applyAlignment="1">
      <alignment horizontal="left" vertical="center" wrapText="1"/>
    </xf>
    <xf numFmtId="0" fontId="29" fillId="10" borderId="2" xfId="16" applyFont="1" applyFill="1" applyBorder="1" applyAlignment="1">
      <alignment horizontal="left" vertical="center" wrapText="1"/>
    </xf>
    <xf numFmtId="0" fontId="29" fillId="10" borderId="3" xfId="16" applyFont="1" applyFill="1" applyBorder="1" applyAlignment="1">
      <alignment horizontal="left" vertical="center" wrapText="1"/>
    </xf>
    <xf numFmtId="0" fontId="13" fillId="8" borderId="1" xfId="22" applyFont="1" applyFill="1" applyBorder="1" applyAlignment="1">
      <alignment horizontal="center" vertical="center" wrapText="1"/>
    </xf>
    <xf numFmtId="0" fontId="14" fillId="8" borderId="1" xfId="22" applyFont="1" applyFill="1" applyBorder="1" applyAlignment="1">
      <alignment horizontal="center" vertical="center" wrapText="1"/>
    </xf>
    <xf numFmtId="0" fontId="21" fillId="8" borderId="1" xfId="22" applyFont="1" applyFill="1" applyBorder="1" applyAlignment="1">
      <alignment horizontal="left" vertical="center" wrapText="1"/>
    </xf>
    <xf numFmtId="0" fontId="21" fillId="8" borderId="4" xfId="22" applyFont="1" applyFill="1" applyBorder="1" applyAlignment="1">
      <alignment horizontal="left" vertical="center" wrapText="1"/>
    </xf>
    <xf numFmtId="0" fontId="13" fillId="8" borderId="1" xfId="22" applyFont="1" applyFill="1" applyBorder="1" applyAlignment="1" applyProtection="1">
      <alignment horizontal="left" vertical="center" wrapText="1"/>
      <protection locked="0"/>
    </xf>
    <xf numFmtId="0" fontId="13" fillId="8" borderId="4" xfId="22" applyFont="1" applyFill="1" applyBorder="1" applyAlignment="1" applyProtection="1">
      <alignment horizontal="left" vertical="center" wrapText="1"/>
      <protection locked="0"/>
    </xf>
    <xf numFmtId="0" fontId="13" fillId="11" borderId="1" xfId="22" applyFont="1" applyFill="1" applyBorder="1" applyAlignment="1">
      <alignment horizontal="left" vertical="center" wrapText="1"/>
    </xf>
    <xf numFmtId="0" fontId="14" fillId="11" borderId="1" xfId="22" applyFont="1" applyFill="1" applyBorder="1" applyAlignment="1">
      <alignment horizontal="left" vertical="center" wrapText="1"/>
    </xf>
    <xf numFmtId="0" fontId="21" fillId="11" borderId="1" xfId="22" applyFont="1" applyFill="1" applyBorder="1" applyAlignment="1">
      <alignment horizontal="center" vertical="center" wrapText="1"/>
    </xf>
    <xf numFmtId="0" fontId="21" fillId="11" borderId="1" xfId="22" applyFont="1" applyFill="1" applyBorder="1" applyAlignment="1">
      <alignment horizontal="left" vertical="center" wrapText="1"/>
    </xf>
    <xf numFmtId="0" fontId="21" fillId="11" borderId="4" xfId="22" applyFont="1" applyFill="1" applyBorder="1" applyAlignment="1">
      <alignment horizontal="left" vertical="center" wrapText="1"/>
    </xf>
    <xf numFmtId="0" fontId="13" fillId="11" borderId="1" xfId="22" applyFont="1" applyFill="1" applyBorder="1" applyAlignment="1" applyProtection="1">
      <alignment horizontal="left" vertical="center" wrapText="1"/>
      <protection locked="0"/>
    </xf>
    <xf numFmtId="0" fontId="13" fillId="11" borderId="4" xfId="22" applyFont="1" applyFill="1" applyBorder="1" applyAlignment="1" applyProtection="1">
      <alignment horizontal="left" vertical="center" wrapText="1"/>
      <protection locked="0"/>
    </xf>
    <xf numFmtId="49" fontId="11" fillId="0" borderId="0" xfId="62" applyNumberFormat="1" applyFont="1" applyAlignment="1">
      <alignment horizontal="right"/>
    </xf>
    <xf numFmtId="3" fontId="15" fillId="0" borderId="0" xfId="62" quotePrefix="1" applyNumberFormat="1" applyFont="1" applyAlignment="1">
      <alignment horizontal="center"/>
    </xf>
    <xf numFmtId="168" fontId="15" fillId="0" borderId="0" xfId="62" quotePrefix="1" applyNumberFormat="1" applyFont="1" applyAlignment="1" applyProtection="1">
      <alignment horizontal="right"/>
      <protection locked="0"/>
    </xf>
    <xf numFmtId="168" fontId="15" fillId="0" borderId="0" xfId="0" quotePrefix="1" applyNumberFormat="1" applyFont="1" applyProtection="1">
      <protection locked="0"/>
    </xf>
    <xf numFmtId="168" fontId="15" fillId="0" borderId="0" xfId="0" quotePrefix="1" applyNumberFormat="1" applyFont="1" applyAlignment="1" applyProtection="1">
      <alignment horizontal="right"/>
      <protection locked="0"/>
    </xf>
    <xf numFmtId="168" fontId="15" fillId="0" borderId="0" xfId="0" quotePrefix="1" applyNumberFormat="1" applyFont="1"/>
    <xf numFmtId="168" fontId="11" fillId="0" borderId="0" xfId="35" applyNumberFormat="1" applyFont="1" applyProtection="1">
      <protection locked="0"/>
    </xf>
    <xf numFmtId="0" fontId="40" fillId="9" borderId="12" xfId="0" applyFont="1" applyFill="1" applyBorder="1" applyAlignment="1" applyProtection="1">
      <alignment horizontal="center" wrapText="1"/>
      <protection locked="0"/>
    </xf>
    <xf numFmtId="0" fontId="40" fillId="8" borderId="12" xfId="0" applyFont="1" applyFill="1" applyBorder="1" applyAlignment="1">
      <alignment horizontal="center" wrapText="1"/>
    </xf>
    <xf numFmtId="10" fontId="41" fillId="8" borderId="12" xfId="22" applyNumberFormat="1" applyFont="1" applyFill="1" applyBorder="1" applyAlignment="1">
      <alignment horizontal="center" vertical="center" wrapText="1"/>
    </xf>
    <xf numFmtId="0" fontId="40" fillId="4" borderId="12" xfId="0" applyFont="1" applyFill="1" applyBorder="1" applyAlignment="1">
      <alignment horizontal="center" wrapText="1"/>
    </xf>
    <xf numFmtId="10" fontId="41" fillId="4" borderId="12" xfId="22" applyNumberFormat="1" applyFont="1" applyFill="1" applyBorder="1" applyAlignment="1">
      <alignment horizontal="center" vertical="center" wrapText="1"/>
    </xf>
    <xf numFmtId="10" fontId="41" fillId="11" borderId="12" xfId="22" applyNumberFormat="1" applyFont="1" applyFill="1" applyBorder="1" applyAlignment="1">
      <alignment horizontal="center" vertical="center" wrapText="1"/>
    </xf>
    <xf numFmtId="0" fontId="40" fillId="11" borderId="12" xfId="0" applyFont="1" applyFill="1" applyBorder="1" applyAlignment="1">
      <alignment horizontal="center" wrapText="1"/>
    </xf>
    <xf numFmtId="0" fontId="42" fillId="12" borderId="12" xfId="0" applyFont="1" applyFill="1" applyBorder="1" applyAlignment="1">
      <alignment horizontal="center" vertical="center" wrapText="1"/>
    </xf>
    <xf numFmtId="0" fontId="0" fillId="0" borderId="0" xfId="0" applyAlignment="1">
      <alignment horizontal="center" vertical="center"/>
    </xf>
    <xf numFmtId="44" fontId="0" fillId="0" borderId="0" xfId="7" applyFont="1" applyFill="1" applyBorder="1" applyAlignment="1">
      <alignment horizontal="center" vertical="center"/>
    </xf>
    <xf numFmtId="0" fontId="7" fillId="0" borderId="0" xfId="0" applyFont="1" applyAlignment="1">
      <alignment horizontal="center" vertical="center"/>
    </xf>
    <xf numFmtId="168" fontId="43" fillId="0" borderId="14" xfId="0" applyNumberFormat="1" applyFont="1" applyBorder="1" applyAlignment="1">
      <alignment horizontal="center" vertical="center" wrapText="1"/>
    </xf>
    <xf numFmtId="168" fontId="43" fillId="0" borderId="0" xfId="0" applyNumberFormat="1" applyFont="1" applyAlignment="1">
      <alignment horizontal="center" vertical="center" wrapText="1"/>
    </xf>
    <xf numFmtId="0" fontId="7" fillId="13" borderId="13" xfId="0" applyFont="1" applyFill="1" applyBorder="1" applyAlignment="1">
      <alignment vertical="center" wrapText="1"/>
    </xf>
    <xf numFmtId="0" fontId="45" fillId="12" borderId="10" xfId="0" applyFont="1" applyFill="1" applyBorder="1" applyAlignment="1">
      <alignment horizontal="center" vertical="center" wrapText="1"/>
    </xf>
    <xf numFmtId="0" fontId="47" fillId="14" borderId="1" xfId="0" applyFont="1" applyFill="1" applyBorder="1" applyAlignment="1">
      <alignment horizontal="left" vertical="center"/>
    </xf>
    <xf numFmtId="0" fontId="20" fillId="14" borderId="5" xfId="0" applyFont="1" applyFill="1" applyBorder="1" applyAlignment="1">
      <alignment vertical="center" wrapText="1"/>
    </xf>
    <xf numFmtId="0" fontId="20" fillId="14" borderId="5" xfId="0" applyFont="1" applyFill="1" applyBorder="1" applyAlignment="1">
      <alignment horizontal="center" vertical="center" wrapText="1"/>
    </xf>
    <xf numFmtId="0" fontId="20" fillId="14" borderId="1" xfId="0" applyFont="1" applyFill="1" applyBorder="1" applyAlignment="1">
      <alignment vertical="center" wrapText="1"/>
    </xf>
    <xf numFmtId="168" fontId="20" fillId="15" borderId="1" xfId="0" applyNumberFormat="1" applyFont="1" applyFill="1" applyBorder="1" applyAlignment="1">
      <alignment horizontal="center" vertical="center" wrapText="1"/>
    </xf>
    <xf numFmtId="0" fontId="11" fillId="0" borderId="0" xfId="0" applyFont="1" applyAlignment="1">
      <alignment vertical="center"/>
    </xf>
    <xf numFmtId="168" fontId="11" fillId="0" borderId="0" xfId="0" applyNumberFormat="1" applyFont="1" applyAlignment="1">
      <alignment horizontal="center" vertical="center"/>
    </xf>
    <xf numFmtId="0" fontId="11" fillId="14" borderId="5" xfId="0" applyFont="1" applyFill="1" applyBorder="1" applyAlignment="1">
      <alignment vertical="center"/>
    </xf>
    <xf numFmtId="0" fontId="47" fillId="16" borderId="1" xfId="0" applyFont="1" applyFill="1" applyBorder="1" applyAlignment="1">
      <alignment vertical="center" wrapText="1"/>
    </xf>
    <xf numFmtId="0" fontId="11" fillId="16" borderId="5" xfId="0" applyFont="1" applyFill="1" applyBorder="1" applyAlignment="1">
      <alignment vertical="center"/>
    </xf>
    <xf numFmtId="168" fontId="20" fillId="16" borderId="1" xfId="0" applyNumberFormat="1" applyFont="1" applyFill="1" applyBorder="1" applyAlignment="1">
      <alignment horizontal="center" vertical="center" wrapText="1"/>
    </xf>
    <xf numFmtId="2" fontId="20" fillId="0" borderId="1" xfId="0" applyNumberFormat="1" applyFont="1" applyBorder="1" applyAlignment="1">
      <alignment vertical="center" wrapText="1"/>
    </xf>
    <xf numFmtId="0" fontId="11" fillId="0" borderId="5" xfId="0" applyFont="1" applyBorder="1" applyAlignment="1">
      <alignment vertical="center"/>
    </xf>
    <xf numFmtId="0" fontId="7" fillId="0" borderId="0" xfId="0" applyFont="1" applyAlignment="1">
      <alignment vertical="center" wrapText="1"/>
    </xf>
    <xf numFmtId="0" fontId="7" fillId="13" borderId="12" xfId="0" applyFont="1" applyFill="1" applyBorder="1" applyAlignment="1">
      <alignment vertical="center" wrapText="1"/>
    </xf>
    <xf numFmtId="168" fontId="43" fillId="0" borderId="12" xfId="0" applyNumberFormat="1" applyFont="1" applyBorder="1" applyAlignment="1">
      <alignment horizontal="center" vertical="center" wrapText="1"/>
    </xf>
    <xf numFmtId="0" fontId="7" fillId="17" borderId="12" xfId="0" applyFont="1" applyFill="1" applyBorder="1" applyAlignment="1">
      <alignment vertical="center" wrapText="1"/>
    </xf>
    <xf numFmtId="168" fontId="43" fillId="17" borderId="12" xfId="0" applyNumberFormat="1" applyFont="1" applyFill="1" applyBorder="1" applyAlignment="1">
      <alignment horizontal="center" vertical="center" wrapText="1"/>
    </xf>
    <xf numFmtId="168" fontId="0" fillId="0" borderId="0" xfId="0" applyNumberFormat="1"/>
    <xf numFmtId="0" fontId="11" fillId="0" borderId="0" xfId="0" applyFont="1" applyAlignment="1">
      <alignment wrapText="1"/>
    </xf>
    <xf numFmtId="0" fontId="20" fillId="14" borderId="1" xfId="0" applyFont="1" applyFill="1" applyBorder="1" applyAlignment="1">
      <alignment vertical="center"/>
    </xf>
    <xf numFmtId="4" fontId="11" fillId="0" borderId="1" xfId="0" applyNumberFormat="1" applyFont="1" applyBorder="1" applyAlignment="1">
      <alignment horizontal="center" vertical="center" wrapText="1"/>
    </xf>
    <xf numFmtId="4" fontId="0" fillId="0" borderId="0" xfId="0" applyNumberFormat="1"/>
    <xf numFmtId="0" fontId="11" fillId="18" borderId="1" xfId="0" applyFont="1" applyFill="1" applyBorder="1" applyAlignment="1">
      <alignment wrapText="1"/>
    </xf>
    <xf numFmtId="168" fontId="11" fillId="18" borderId="5" xfId="0" applyNumberFormat="1" applyFont="1" applyFill="1" applyBorder="1" applyAlignment="1">
      <alignment horizontal="right"/>
    </xf>
    <xf numFmtId="168" fontId="0" fillId="18" borderId="1" xfId="0" applyNumberFormat="1" applyFill="1" applyBorder="1"/>
    <xf numFmtId="168" fontId="11" fillId="18" borderId="5" xfId="0" applyNumberFormat="1" applyFont="1" applyFill="1" applyBorder="1" applyAlignment="1">
      <alignment horizontal="center" vertical="center"/>
    </xf>
    <xf numFmtId="4" fontId="11" fillId="18" borderId="1" xfId="0" applyNumberFormat="1" applyFont="1" applyFill="1" applyBorder="1" applyAlignment="1">
      <alignment horizontal="center" vertical="center"/>
    </xf>
    <xf numFmtId="0" fontId="0" fillId="0" borderId="1" xfId="0" applyBorder="1"/>
    <xf numFmtId="4" fontId="0" fillId="0" borderId="1" xfId="0" applyNumberFormat="1" applyBorder="1"/>
    <xf numFmtId="0" fontId="22" fillId="3" borderId="7" xfId="16" applyFill="1" applyBorder="1" applyAlignment="1">
      <alignment horizontal="center"/>
    </xf>
    <xf numFmtId="0" fontId="0" fillId="0" borderId="8" xfId="0" applyBorder="1" applyAlignment="1">
      <alignment horizontal="center"/>
    </xf>
    <xf numFmtId="0" fontId="22" fillId="3" borderId="6" xfId="16" applyFill="1" applyBorder="1" applyAlignment="1">
      <alignment horizontal="center"/>
    </xf>
    <xf numFmtId="0" fontId="0" fillId="0" borderId="5" xfId="0" applyBorder="1" applyAlignment="1">
      <alignment horizontal="center"/>
    </xf>
    <xf numFmtId="168" fontId="31" fillId="11" borderId="9" xfId="0" applyNumberFormat="1" applyFont="1" applyFill="1" applyBorder="1" applyAlignment="1">
      <alignment horizontal="center"/>
    </xf>
    <xf numFmtId="168" fontId="31" fillId="11" borderId="10" xfId="0" applyNumberFormat="1" applyFont="1" applyFill="1" applyBorder="1" applyAlignment="1">
      <alignment horizontal="center"/>
    </xf>
    <xf numFmtId="10" fontId="31" fillId="11" borderId="9" xfId="0" applyNumberFormat="1" applyFont="1" applyFill="1" applyBorder="1" applyAlignment="1">
      <alignment horizontal="center"/>
    </xf>
    <xf numFmtId="10" fontId="31" fillId="11" borderId="10" xfId="0" applyNumberFormat="1" applyFont="1" applyFill="1" applyBorder="1" applyAlignment="1">
      <alignment horizontal="center"/>
    </xf>
    <xf numFmtId="0" fontId="11" fillId="0" borderId="0" xfId="35" applyFont="1" applyAlignment="1" applyProtection="1">
      <alignment wrapText="1"/>
      <protection locked="0"/>
    </xf>
    <xf numFmtId="0" fontId="0" fillId="0" borderId="0" xfId="0"/>
    <xf numFmtId="168" fontId="31" fillId="4" borderId="9" xfId="0" applyNumberFormat="1" applyFont="1" applyFill="1" applyBorder="1" applyAlignment="1">
      <alignment horizontal="center"/>
    </xf>
    <xf numFmtId="168" fontId="31" fillId="4" borderId="10" xfId="0" applyNumberFormat="1" applyFont="1" applyFill="1" applyBorder="1" applyAlignment="1">
      <alignment horizontal="center"/>
    </xf>
    <xf numFmtId="10" fontId="31" fillId="4" borderId="9" xfId="0" applyNumberFormat="1" applyFont="1" applyFill="1" applyBorder="1" applyAlignment="1">
      <alignment horizontal="center"/>
    </xf>
    <xf numFmtId="10" fontId="31" fillId="4" borderId="10" xfId="0" applyNumberFormat="1" applyFont="1" applyFill="1" applyBorder="1" applyAlignment="1">
      <alignment horizontal="center"/>
    </xf>
    <xf numFmtId="10" fontId="31" fillId="8" borderId="9" xfId="0" applyNumberFormat="1" applyFont="1" applyFill="1" applyBorder="1" applyAlignment="1">
      <alignment horizontal="center"/>
    </xf>
    <xf numFmtId="10" fontId="31" fillId="8" borderId="10" xfId="0" applyNumberFormat="1" applyFont="1" applyFill="1" applyBorder="1" applyAlignment="1">
      <alignment horizontal="center"/>
    </xf>
    <xf numFmtId="168" fontId="31" fillId="9" borderId="9" xfId="0" applyNumberFormat="1" applyFont="1" applyFill="1" applyBorder="1" applyAlignment="1" applyProtection="1">
      <alignment horizontal="center"/>
      <protection locked="0"/>
    </xf>
    <xf numFmtId="168" fontId="31" fillId="9" borderId="10" xfId="0" applyNumberFormat="1" applyFont="1" applyFill="1" applyBorder="1" applyAlignment="1" applyProtection="1">
      <alignment horizontal="center"/>
      <protection locked="0"/>
    </xf>
    <xf numFmtId="168" fontId="31" fillId="8" borderId="9" xfId="0" applyNumberFormat="1" applyFont="1" applyFill="1" applyBorder="1" applyAlignment="1">
      <alignment horizontal="center"/>
    </xf>
    <xf numFmtId="168" fontId="31" fillId="8" borderId="10" xfId="0" applyNumberFormat="1" applyFont="1" applyFill="1" applyBorder="1" applyAlignment="1">
      <alignment horizontal="center"/>
    </xf>
    <xf numFmtId="0" fontId="7" fillId="7" borderId="0" xfId="0" applyFont="1" applyFill="1" applyAlignment="1">
      <alignment vertical="top" wrapText="1"/>
    </xf>
    <xf numFmtId="0" fontId="0" fillId="7" borderId="0" xfId="0" applyFill="1" applyAlignment="1">
      <alignment vertical="top" wrapText="1"/>
    </xf>
    <xf numFmtId="0" fontId="7" fillId="0" borderId="0" xfId="0" applyFont="1" applyAlignment="1">
      <alignment horizontal="center" vertical="center" wrapText="1"/>
    </xf>
    <xf numFmtId="0" fontId="0" fillId="0" borderId="0" xfId="0" applyAlignment="1">
      <alignment horizontal="center" vertical="center"/>
    </xf>
    <xf numFmtId="0" fontId="0" fillId="0" borderId="15" xfId="0" applyBorder="1" applyAlignment="1">
      <alignment horizontal="center" vertical="center"/>
    </xf>
  </cellXfs>
  <cellStyles count="116">
    <cellStyle name="0,0_x000a__x000a_NA_x000a__x000a_" xfId="1" xr:uid="{00000000-0005-0000-0000-000000000000}"/>
    <cellStyle name="0,0_x000a__x000a_NA_x000a__x000a_ 2" xfId="2" xr:uid="{00000000-0005-0000-0000-000001000000}"/>
    <cellStyle name="0,0_x000d__x000a_NA_x000d__x000a_" xfId="3" xr:uid="{00000000-0005-0000-0000-000002000000}"/>
    <cellStyle name="0,0_x000d__x000a_NA_x000d__x000a_ 2" xfId="4" xr:uid="{00000000-0005-0000-0000-000003000000}"/>
    <cellStyle name="0,0_x000d__x000a_NA_x000d__x000a_ 2 2" xfId="5" xr:uid="{00000000-0005-0000-0000-000004000000}"/>
    <cellStyle name="0,0_x000d__x000a_NA_x000d__x000a_ 3" xfId="6" xr:uid="{00000000-0005-0000-0000-000005000000}"/>
    <cellStyle name="Comma 2" xfId="50" xr:uid="{00000000-0005-0000-0000-000006000000}"/>
    <cellStyle name="Currency" xfId="7" builtinId="4"/>
    <cellStyle name="Currency 2" xfId="8" xr:uid="{00000000-0005-0000-0000-000008000000}"/>
    <cellStyle name="Currency 2 2" xfId="9" xr:uid="{00000000-0005-0000-0000-000009000000}"/>
    <cellStyle name="Currency 2 2 2" xfId="86" xr:uid="{00000000-0005-0000-0000-00000A000000}"/>
    <cellStyle name="Currency 2 3" xfId="85" xr:uid="{00000000-0005-0000-0000-00000B000000}"/>
    <cellStyle name="Currency 3" xfId="10" xr:uid="{00000000-0005-0000-0000-00000C000000}"/>
    <cellStyle name="Currency 3 2" xfId="11" xr:uid="{00000000-0005-0000-0000-00000D000000}"/>
    <cellStyle name="Currency 3 2 2" xfId="72" xr:uid="{00000000-0005-0000-0000-00000E000000}"/>
    <cellStyle name="Currency 3 2 3" xfId="53" xr:uid="{00000000-0005-0000-0000-00000F000000}"/>
    <cellStyle name="Currency 3 3" xfId="54" xr:uid="{00000000-0005-0000-0000-000010000000}"/>
    <cellStyle name="Currency 3 4" xfId="52" xr:uid="{00000000-0005-0000-0000-000011000000}"/>
    <cellStyle name="Currency 4" xfId="12" xr:uid="{00000000-0005-0000-0000-000012000000}"/>
    <cellStyle name="Currency 4 2" xfId="13" xr:uid="{00000000-0005-0000-0000-000013000000}"/>
    <cellStyle name="Currency 4 2 2" xfId="88" xr:uid="{00000000-0005-0000-0000-000014000000}"/>
    <cellStyle name="Currency 4 3" xfId="87" xr:uid="{00000000-0005-0000-0000-000015000000}"/>
    <cellStyle name="Currency 5" xfId="14" xr:uid="{00000000-0005-0000-0000-000016000000}"/>
    <cellStyle name="Currency 5 2" xfId="55" xr:uid="{00000000-0005-0000-0000-000017000000}"/>
    <cellStyle name="Currency 5 3" xfId="89" xr:uid="{00000000-0005-0000-0000-000018000000}"/>
    <cellStyle name="Currency 6" xfId="15" xr:uid="{00000000-0005-0000-0000-000019000000}"/>
    <cellStyle name="Currency 6 2" xfId="90" xr:uid="{00000000-0005-0000-0000-00001A000000}"/>
    <cellStyle name="Currency 7" xfId="51" xr:uid="{00000000-0005-0000-0000-00001B000000}"/>
    <cellStyle name="Currency 8" xfId="84" xr:uid="{00000000-0005-0000-0000-00001C000000}"/>
    <cellStyle name="EE Cost Cell" xfId="56" xr:uid="{00000000-0005-0000-0000-00001D000000}"/>
    <cellStyle name="EE Main Header" xfId="57" xr:uid="{00000000-0005-0000-0000-00001E000000}"/>
    <cellStyle name="EE MMM-YY Side Header" xfId="58" xr:uid="{00000000-0005-0000-0000-00001F000000}"/>
    <cellStyle name="EE Second Header" xfId="59" xr:uid="{00000000-0005-0000-0000-000020000000}"/>
    <cellStyle name="EE Table Header" xfId="60" xr:uid="{00000000-0005-0000-0000-000021000000}"/>
    <cellStyle name="EE Third Headere" xfId="61" xr:uid="{00000000-0005-0000-0000-000022000000}"/>
    <cellStyle name="Normal" xfId="0" builtinId="0"/>
    <cellStyle name="Normal 2" xfId="16" xr:uid="{00000000-0005-0000-0000-000024000000}"/>
    <cellStyle name="Normal 2 10" xfId="17" xr:uid="{00000000-0005-0000-0000-000025000000}"/>
    <cellStyle name="Normal 2 10 2" xfId="91" xr:uid="{00000000-0005-0000-0000-000026000000}"/>
    <cellStyle name="Normal 2 11" xfId="18" xr:uid="{00000000-0005-0000-0000-000027000000}"/>
    <cellStyle name="Normal 2 11 2" xfId="92" xr:uid="{00000000-0005-0000-0000-000028000000}"/>
    <cellStyle name="Normal 2 12" xfId="19" xr:uid="{00000000-0005-0000-0000-000029000000}"/>
    <cellStyle name="Normal 2 12 2" xfId="93" xr:uid="{00000000-0005-0000-0000-00002A000000}"/>
    <cellStyle name="Normal 2 13" xfId="62" xr:uid="{00000000-0005-0000-0000-00002B000000}"/>
    <cellStyle name="Normal 2 13 2" xfId="83" xr:uid="{00000000-0005-0000-0000-00002C000000}"/>
    <cellStyle name="Normal 2 13 3" xfId="109" xr:uid="{00000000-0005-0000-0000-00002D000000}"/>
    <cellStyle name="Normal 2 13 4" xfId="114" xr:uid="{00000000-0005-0000-0000-00002E000000}"/>
    <cellStyle name="Normal 2 14" xfId="106" xr:uid="{00000000-0005-0000-0000-00002F000000}"/>
    <cellStyle name="Normal 2 15" xfId="111" xr:uid="{00000000-0005-0000-0000-000030000000}"/>
    <cellStyle name="Normal 2 2" xfId="20" xr:uid="{00000000-0005-0000-0000-000031000000}"/>
    <cellStyle name="Normal 2 2 2" xfId="77" xr:uid="{00000000-0005-0000-0000-000032000000}"/>
    <cellStyle name="Normal 2 2 3" xfId="63" xr:uid="{00000000-0005-0000-0000-000033000000}"/>
    <cellStyle name="Normal 2 2 4" xfId="82" xr:uid="{00000000-0005-0000-0000-000034000000}"/>
    <cellStyle name="Normal 2 2 5" xfId="108" xr:uid="{00000000-0005-0000-0000-000035000000}"/>
    <cellStyle name="Normal 2 2 6" xfId="113" xr:uid="{00000000-0005-0000-0000-000036000000}"/>
    <cellStyle name="Normal 2 3" xfId="21" xr:uid="{00000000-0005-0000-0000-000037000000}"/>
    <cellStyle name="Normal 2 3 2" xfId="94" xr:uid="{00000000-0005-0000-0000-000038000000}"/>
    <cellStyle name="Normal 2 4" xfId="22" xr:uid="{00000000-0005-0000-0000-000039000000}"/>
    <cellStyle name="Normal 2 4 2" xfId="64" xr:uid="{00000000-0005-0000-0000-00003A000000}"/>
    <cellStyle name="Normal 2 4 3" xfId="80" xr:uid="{00000000-0005-0000-0000-00003B000000}"/>
    <cellStyle name="Normal 2 5" xfId="23" xr:uid="{00000000-0005-0000-0000-00003C000000}"/>
    <cellStyle name="Normal 2 5 2" xfId="95" xr:uid="{00000000-0005-0000-0000-00003D000000}"/>
    <cellStyle name="Normal 2 6" xfId="24" xr:uid="{00000000-0005-0000-0000-00003E000000}"/>
    <cellStyle name="Normal 2 6 2" xfId="96" xr:uid="{00000000-0005-0000-0000-00003F000000}"/>
    <cellStyle name="Normal 2 7" xfId="25" xr:uid="{00000000-0005-0000-0000-000040000000}"/>
    <cellStyle name="Normal 2 7 2" xfId="26" xr:uid="{00000000-0005-0000-0000-000041000000}"/>
    <cellStyle name="Normal 2 7 2 2" xfId="27" xr:uid="{00000000-0005-0000-0000-000042000000}"/>
    <cellStyle name="Normal 2 7 2 2 2" xfId="99" xr:uid="{00000000-0005-0000-0000-000043000000}"/>
    <cellStyle name="Normal 2 7 2 3" xfId="98" xr:uid="{00000000-0005-0000-0000-000044000000}"/>
    <cellStyle name="Normal 2 7 3" xfId="28" xr:uid="{00000000-0005-0000-0000-000045000000}"/>
    <cellStyle name="Normal 2 7 3 2" xfId="100" xr:uid="{00000000-0005-0000-0000-000046000000}"/>
    <cellStyle name="Normal 2 7 4" xfId="97" xr:uid="{00000000-0005-0000-0000-000047000000}"/>
    <cellStyle name="Normal 2 8" xfId="29" xr:uid="{00000000-0005-0000-0000-000048000000}"/>
    <cellStyle name="Normal 2 8 2" xfId="30" xr:uid="{00000000-0005-0000-0000-000049000000}"/>
    <cellStyle name="Normal 2 8 2 2" xfId="102" xr:uid="{00000000-0005-0000-0000-00004A000000}"/>
    <cellStyle name="Normal 2 8 3" xfId="65" xr:uid="{00000000-0005-0000-0000-00004B000000}"/>
    <cellStyle name="Normal 2 8 4" xfId="101" xr:uid="{00000000-0005-0000-0000-00004C000000}"/>
    <cellStyle name="Normal 2 9" xfId="31" xr:uid="{00000000-0005-0000-0000-00004D000000}"/>
    <cellStyle name="Normal 2 9 2" xfId="81" xr:uid="{00000000-0005-0000-0000-00004E000000}"/>
    <cellStyle name="Normal 2 9 3" xfId="107" xr:uid="{00000000-0005-0000-0000-00004F000000}"/>
    <cellStyle name="Normal 2 9 4" xfId="112" xr:uid="{00000000-0005-0000-0000-000050000000}"/>
    <cellStyle name="Normal 3" xfId="32" xr:uid="{00000000-0005-0000-0000-000051000000}"/>
    <cellStyle name="Normal 3 2" xfId="33" xr:uid="{00000000-0005-0000-0000-000052000000}"/>
    <cellStyle name="Normal 3 2 2" xfId="67" xr:uid="{00000000-0005-0000-0000-000053000000}"/>
    <cellStyle name="Normal 3 2 3" xfId="104" xr:uid="{00000000-0005-0000-0000-000054000000}"/>
    <cellStyle name="Normal 3 3" xfId="68" xr:uid="{00000000-0005-0000-0000-000055000000}"/>
    <cellStyle name="Normal 3 4" xfId="66" xr:uid="{00000000-0005-0000-0000-000056000000}"/>
    <cellStyle name="Normal 3 5" xfId="103" xr:uid="{00000000-0005-0000-0000-000057000000}"/>
    <cellStyle name="Normal 4" xfId="34" xr:uid="{00000000-0005-0000-0000-000058000000}"/>
    <cellStyle name="Normal 4 2" xfId="35" xr:uid="{00000000-0005-0000-0000-000059000000}"/>
    <cellStyle name="Normal 5" xfId="36" xr:uid="{00000000-0005-0000-0000-00005A000000}"/>
    <cellStyle name="Normal 5 2" xfId="37" xr:uid="{00000000-0005-0000-0000-00005B000000}"/>
    <cellStyle name="Normal 6" xfId="38" xr:uid="{00000000-0005-0000-0000-00005C000000}"/>
    <cellStyle name="Normal 6 2" xfId="73" xr:uid="{00000000-0005-0000-0000-00005D000000}"/>
    <cellStyle name="Normal 6 3" xfId="74" xr:uid="{00000000-0005-0000-0000-00005E000000}"/>
    <cellStyle name="Normal 6 3 2" xfId="78" xr:uid="{00000000-0005-0000-0000-00005F000000}"/>
    <cellStyle name="Normal 6 4" xfId="76" xr:uid="{00000000-0005-0000-0000-000060000000}"/>
    <cellStyle name="Normal 6 4 2" xfId="79" xr:uid="{00000000-0005-0000-0000-000061000000}"/>
    <cellStyle name="Normal 6 5" xfId="69" xr:uid="{00000000-0005-0000-0000-000062000000}"/>
    <cellStyle name="Normal 7" xfId="49" xr:uid="{00000000-0005-0000-0000-000063000000}"/>
    <cellStyle name="Normal 8" xfId="105" xr:uid="{00000000-0005-0000-0000-000064000000}"/>
    <cellStyle name="Normal 8 2" xfId="115" xr:uid="{00000000-0005-0000-0000-000065000000}"/>
    <cellStyle name="Normal 9" xfId="110" xr:uid="{00000000-0005-0000-0000-000066000000}"/>
    <cellStyle name="Normal_Sheet1" xfId="39" xr:uid="{00000000-0005-0000-0000-000067000000}"/>
    <cellStyle name="Note 2" xfId="70" xr:uid="{00000000-0005-0000-0000-000068000000}"/>
    <cellStyle name="Note 2 2" xfId="71" xr:uid="{00000000-0005-0000-0000-000069000000}"/>
    <cellStyle name="Note 2 2 2" xfId="75" xr:uid="{00000000-0005-0000-0000-00006A000000}"/>
    <cellStyle name="Percent 2" xfId="40" xr:uid="{00000000-0005-0000-0000-00006B000000}"/>
    <cellStyle name="Percent 2 2" xfId="41" xr:uid="{00000000-0005-0000-0000-00006C000000}"/>
    <cellStyle name="Standard 13" xfId="42" xr:uid="{00000000-0005-0000-0000-00006D000000}"/>
    <cellStyle name="Standard 13 2" xfId="43" xr:uid="{00000000-0005-0000-0000-00006E000000}"/>
    <cellStyle name="Standard 3" xfId="44" xr:uid="{00000000-0005-0000-0000-00006F000000}"/>
    <cellStyle name="Standard 3 2" xfId="45" xr:uid="{00000000-0005-0000-0000-000070000000}"/>
    <cellStyle name="Standard 8" xfId="46" xr:uid="{00000000-0005-0000-0000-000071000000}"/>
    <cellStyle name="Standard 8 2" xfId="47" xr:uid="{00000000-0005-0000-0000-000072000000}"/>
    <cellStyle name="Style 1" xfId="48" xr:uid="{00000000-0005-0000-0000-000073000000}"/>
  </cellStyles>
  <dxfs count="1">
    <dxf>
      <fill>
        <patternFill>
          <bgColor rgb="FF99CC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kent4.sharepoint.com/Documents%20and%20Settings/paskinsl/Local%20Settings/Temporary%20Internet%20Files/Content.Outlook/DF50HABE/CERF%20form%20for%20standard%20spe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kent4.sharepoint.com/Documents%20and%20Settings/pearcs1/Local%20Settings/Temporary%20Internet%20Files/Content.Outlook/MX3OHL9B/BCHC%20(account%20-%2096342468%20-%20MSII)%20JKH%201604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Organisation details"/>
      <sheetName val="Desktop PCs"/>
      <sheetName val="Laptops"/>
      <sheetName val="Other devices"/>
      <sheetName val="Specs"/>
    </sheetNames>
    <sheetDataSet>
      <sheetData sheetId="0"/>
      <sheetData sheetId="1"/>
      <sheetData sheetId="2"/>
      <sheetData sheetId="3"/>
      <sheetData sheetId="4"/>
      <sheetData sheetId="5">
        <row r="2">
          <cell r="B2" t="str">
            <v>1400 (BAPCO standard)</v>
          </cell>
        </row>
        <row r="3">
          <cell r="B3" t="str">
            <v>1GB</v>
          </cell>
        </row>
        <row r="4">
          <cell r="B4" t="str">
            <v>125GB</v>
          </cell>
        </row>
        <row r="5">
          <cell r="B5">
            <v>4</v>
          </cell>
        </row>
        <row r="6">
          <cell r="B6" t="str">
            <v>Integrated</v>
          </cell>
        </row>
        <row r="7">
          <cell r="B7" t="str">
            <v>DVD/CD player</v>
          </cell>
        </row>
        <row r="8">
          <cell r="B8" t="str">
            <v>SD card reader</v>
          </cell>
        </row>
        <row r="9">
          <cell r="B9" t="str">
            <v>None</v>
          </cell>
        </row>
        <row r="10">
          <cell r="B10" t="str">
            <v>VGA output, no mouse/keyboard or display - case and power cable only</v>
          </cell>
        </row>
        <row r="13">
          <cell r="B13" t="str">
            <v>2000 (BAPCO standard)</v>
          </cell>
        </row>
        <row r="14">
          <cell r="B14" t="str">
            <v>2GB</v>
          </cell>
        </row>
        <row r="15">
          <cell r="B15" t="str">
            <v>250GB</v>
          </cell>
        </row>
        <row r="16">
          <cell r="B16">
            <v>4</v>
          </cell>
        </row>
        <row r="17">
          <cell r="B17" t="str">
            <v>Integrated</v>
          </cell>
        </row>
        <row r="18">
          <cell r="B18" t="str">
            <v>DVD/CD player</v>
          </cell>
        </row>
        <row r="19">
          <cell r="B19" t="str">
            <v>SD card reader</v>
          </cell>
        </row>
        <row r="21">
          <cell r="B21" t="str">
            <v>VGA output, no mouse/keyboard or display - case and power cable only</v>
          </cell>
        </row>
        <row r="24">
          <cell r="B24" t="str">
            <v>5000 (BAPCO standard)</v>
          </cell>
        </row>
        <row r="25">
          <cell r="B25" t="str">
            <v>4GB</v>
          </cell>
        </row>
        <row r="26">
          <cell r="B26" t="str">
            <v>2TB</v>
          </cell>
        </row>
        <row r="27">
          <cell r="B27">
            <v>8</v>
          </cell>
        </row>
        <row r="28">
          <cell r="B28" t="str">
            <v>Quadro 1800</v>
          </cell>
        </row>
        <row r="29">
          <cell r="B29" t="str">
            <v>Bluray RE/DVD RW</v>
          </cell>
        </row>
        <row r="30">
          <cell r="B30" t="str">
            <v>SD</v>
          </cell>
        </row>
        <row r="32">
          <cell r="B32" t="str">
            <v>DVI x2, VGA x2, Extra shiny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ortant Information"/>
      <sheetName val="Instructions"/>
      <sheetName val="Summary"/>
      <sheetName val="Disconnection"/>
      <sheetName val="Data"/>
    </sheetNames>
    <sheetDataSet>
      <sheetData sheetId="0"/>
      <sheetData sheetId="1"/>
      <sheetData sheetId="2"/>
      <sheetData sheetId="3"/>
      <sheetData sheetId="4">
        <row r="2">
          <cell r="I2" t="str">
            <v>BEW_LITE_SIM_24M</v>
          </cell>
        </row>
        <row r="3">
          <cell r="I3" t="str">
            <v>Business Everywhere 10GB 24mth</v>
          </cell>
        </row>
        <row r="4">
          <cell r="I4" t="str">
            <v>Business Everywhere 5 to 9 1m</v>
          </cell>
        </row>
        <row r="5">
          <cell r="I5" t="str">
            <v>Business Everywhere 5 to 9 24m</v>
          </cell>
        </row>
        <row r="6">
          <cell r="I6" t="str">
            <v>Business Everywhere 9 to 5 24m</v>
          </cell>
        </row>
        <row r="7">
          <cell r="I7" t="str">
            <v>Business Everywhere Daily RP</v>
          </cell>
        </row>
        <row r="8">
          <cell r="I8" t="str">
            <v>Business Everywhere Travel 12m</v>
          </cell>
        </row>
        <row r="9">
          <cell r="I9" t="str">
            <v>Business Everywhere Travel 18m</v>
          </cell>
        </row>
        <row r="10">
          <cell r="I10" t="str">
            <v>Business Everywhere Travel 24m</v>
          </cell>
        </row>
        <row r="11">
          <cell r="I11" t="str">
            <v>Business Everywhere Unlimit RP</v>
          </cell>
        </row>
        <row r="12">
          <cell r="I12" t="str">
            <v>Business Everywhere Unltd 12m</v>
          </cell>
        </row>
        <row r="13">
          <cell r="I13" t="str">
            <v>Business Everywhere Unltd 18m</v>
          </cell>
        </row>
        <row r="14">
          <cell r="I14" t="str">
            <v>Business Everywhere Unltd 24m</v>
          </cell>
        </row>
        <row r="15">
          <cell r="I15" t="str">
            <v>Business Everywhere Unltd 24m £15</v>
          </cell>
        </row>
        <row r="16">
          <cell r="I16" t="str">
            <v>Business Everywhere Unltd 24m £17</v>
          </cell>
        </row>
        <row r="17">
          <cell r="I17" t="str">
            <v>Business Everywhere with iPad</v>
          </cell>
        </row>
        <row r="18">
          <cell r="I18" t="str">
            <v>Business Everywhere with iPad SIM Only</v>
          </cell>
        </row>
        <row r="19">
          <cell r="I19" t="str">
            <v>Business Solo 25 24 Month</v>
          </cell>
        </row>
        <row r="20">
          <cell r="I20" t="str">
            <v>Catalist 3 (SIM Only)</v>
          </cell>
        </row>
        <row r="21">
          <cell r="I21" t="str">
            <v>Catalist Tariff 4</v>
          </cell>
        </row>
        <row r="22">
          <cell r="I22" t="str">
            <v>Catalist Tariff 4 90%+</v>
          </cell>
        </row>
        <row r="23">
          <cell r="I23" t="str">
            <v>CATALIST1</v>
          </cell>
        </row>
        <row r="24">
          <cell r="I24" t="str">
            <v>CATALIST1 BB</v>
          </cell>
        </row>
        <row r="25">
          <cell r="I25" t="str">
            <v>CATALIST1 SIM ONLY</v>
          </cell>
        </row>
        <row r="26">
          <cell r="I26" t="str">
            <v>CATALIST1B</v>
          </cell>
        </row>
        <row r="27">
          <cell r="I27" t="str">
            <v>CATALIST2</v>
          </cell>
        </row>
        <row r="28">
          <cell r="I28" t="str">
            <v>CATALIST2B</v>
          </cell>
        </row>
        <row r="29">
          <cell r="I29" t="str">
            <v>CLG MSII 2009</v>
          </cell>
        </row>
        <row r="30">
          <cell r="I30" t="str">
            <v>CLG MSII 2009 inc Blackberry</v>
          </cell>
        </row>
        <row r="31">
          <cell r="I31" t="str">
            <v>Internet Everywhere 18mth 1GB</v>
          </cell>
        </row>
        <row r="32">
          <cell r="I32" t="str">
            <v>Internet Everywhere 18mth 3GB</v>
          </cell>
        </row>
        <row r="33">
          <cell r="I33" t="str">
            <v>Internet Everywhere 24mth 3GB</v>
          </cell>
        </row>
        <row r="34">
          <cell r="I34" t="str">
            <v>iPad 3GB + WiFi monthly bundle</v>
          </cell>
        </row>
        <row r="35">
          <cell r="I35" t="str">
            <v>Mobile Broadband 1GB SIM 24m</v>
          </cell>
        </row>
        <row r="36">
          <cell r="I36" t="str">
            <v>Multi Caller  iPhone Bundle A</v>
          </cell>
        </row>
        <row r="37">
          <cell r="I37" t="str">
            <v>Multi Caller  iPhone Bundle B</v>
          </cell>
        </row>
        <row r="38">
          <cell r="I38" t="str">
            <v>Multi Caller &amp; Care 24 iPhone Bundle A</v>
          </cell>
        </row>
        <row r="39">
          <cell r="I39" t="str">
            <v>Multi Caller &amp; Care 24 iPhone Bundle B</v>
          </cell>
        </row>
        <row r="40">
          <cell r="I40" t="str">
            <v>Multi caller &amp; Care 24 months</v>
          </cell>
        </row>
        <row r="41">
          <cell r="I41" t="str">
            <v>Multi caller &amp; Care 24 months inc Orange World 1GB</v>
          </cell>
        </row>
        <row r="42">
          <cell r="I42" t="str">
            <v>Multi caller &amp; Care 24 months inc Orange World 250MB</v>
          </cell>
        </row>
        <row r="43">
          <cell r="I43" t="str">
            <v>Multi caller &amp; Care 24 months inc Orange World 2GB</v>
          </cell>
        </row>
        <row r="44">
          <cell r="I44" t="str">
            <v>Multi caller 24 months</v>
          </cell>
        </row>
        <row r="45">
          <cell r="I45" t="str">
            <v>Multi caller 24 months inc Orange World 1GB</v>
          </cell>
        </row>
        <row r="46">
          <cell r="I46" t="str">
            <v>Multi caller 24 months inc Orange World 250MB</v>
          </cell>
        </row>
        <row r="47">
          <cell r="I47" t="str">
            <v>Multi caller 24 months inc Orange World 2GB</v>
          </cell>
        </row>
        <row r="48">
          <cell r="I48" t="str">
            <v>NEWCAT3</v>
          </cell>
        </row>
        <row r="49">
          <cell r="I49" t="str">
            <v>No Voice Plan</v>
          </cell>
        </row>
        <row r="50">
          <cell r="I50" t="str">
            <v>Price Plan 1 &amp; Care 24  iPhone Bundle A</v>
          </cell>
        </row>
        <row r="51">
          <cell r="I51" t="str">
            <v>Price Plan 1 &amp; Care 24  iPhone Bundle B</v>
          </cell>
        </row>
        <row r="52">
          <cell r="I52" t="str">
            <v>Price Plan 1 &amp; Care 24 months</v>
          </cell>
        </row>
        <row r="53">
          <cell r="I53" t="str">
            <v>Price Plan 1 &amp; Care 24 months inc Orange World 1GB</v>
          </cell>
        </row>
        <row r="54">
          <cell r="I54" t="str">
            <v>Price Plan 1 &amp; Care 24 months inc Orange World 250MB</v>
          </cell>
        </row>
        <row r="55">
          <cell r="I55" t="str">
            <v>Price Plan 1 &amp; Care 24 months inc Orange World 2GB</v>
          </cell>
        </row>
        <row r="56">
          <cell r="I56" t="str">
            <v>Price Plan 1 24 months</v>
          </cell>
        </row>
        <row r="57">
          <cell r="I57" t="str">
            <v>Price Plan 1 24 months inc Orange World 1GB</v>
          </cell>
        </row>
        <row r="58">
          <cell r="I58" t="str">
            <v>Price Plan 1 24 months inc Orange World 250MB</v>
          </cell>
        </row>
        <row r="59">
          <cell r="I59" t="str">
            <v>Price Plan 1 24 months inc Orange World 2GB</v>
          </cell>
        </row>
        <row r="60">
          <cell r="I60" t="str">
            <v>Price Plan 1 iPhone Bundle A</v>
          </cell>
        </row>
        <row r="61">
          <cell r="I61" t="str">
            <v>Price Plan 1 iPhone Bundle B</v>
          </cell>
        </row>
        <row r="62">
          <cell r="I62" t="str">
            <v>Price Plan 10 24 months</v>
          </cell>
        </row>
        <row r="63">
          <cell r="I63" t="str">
            <v>Price Plan 10 24 months inc Orange World 1GB</v>
          </cell>
        </row>
        <row r="64">
          <cell r="I64" t="str">
            <v>Price Plan 10 24 months inc Orange World 250MB</v>
          </cell>
        </row>
        <row r="65">
          <cell r="I65" t="str">
            <v>Price Plan 10 24 months inc Orange World 2GB</v>
          </cell>
        </row>
        <row r="66">
          <cell r="I66" t="str">
            <v>Price Plan 10 24 months iPhone Bundle A</v>
          </cell>
        </row>
        <row r="67">
          <cell r="I67" t="str">
            <v>Price Plan 10 24 months iPhone Bundle B</v>
          </cell>
        </row>
        <row r="68">
          <cell r="I68" t="str">
            <v>Price Plan 2 &amp; Care 24  iPhone Bundle A</v>
          </cell>
        </row>
        <row r="69">
          <cell r="I69" t="str">
            <v>Price Plan 2 &amp; Care 24  iPhone Bundle B</v>
          </cell>
        </row>
        <row r="70">
          <cell r="I70" t="str">
            <v>Price Plan 2 &amp; Care 24 months</v>
          </cell>
        </row>
        <row r="71">
          <cell r="I71" t="str">
            <v>Price Plan 2 &amp; Care 24 months inc Orange World 1GB</v>
          </cell>
        </row>
        <row r="72">
          <cell r="I72" t="str">
            <v>Price Plan 2 &amp; Care 24 months inc Orange World 250MB</v>
          </cell>
        </row>
        <row r="73">
          <cell r="I73" t="str">
            <v>Price Plan 2 &amp; Care 24 months inc Orange World 2GB</v>
          </cell>
        </row>
        <row r="74">
          <cell r="I74" t="str">
            <v>Price Plan 2 24 months</v>
          </cell>
        </row>
        <row r="75">
          <cell r="I75" t="str">
            <v>Price Plan 2 24 months inc Orange World 1GB</v>
          </cell>
        </row>
        <row r="76">
          <cell r="I76" t="str">
            <v>Price Plan 2 24 months inc Orange World 250MB</v>
          </cell>
        </row>
        <row r="77">
          <cell r="I77" t="str">
            <v>Price Plan 2 24 months inc Orange World 2GB</v>
          </cell>
        </row>
        <row r="78">
          <cell r="I78" t="str">
            <v>Price Plan 2 iPhone Bundle A</v>
          </cell>
        </row>
        <row r="79">
          <cell r="I79" t="str">
            <v>Price Plan 2 iPhone Bundle B</v>
          </cell>
        </row>
        <row r="80">
          <cell r="I80" t="str">
            <v>Price Plan 4 &amp; Care 36 months</v>
          </cell>
        </row>
        <row r="81">
          <cell r="I81" t="str">
            <v>Price Plan 4 &amp; Care 36 months inc Orange World 1GB</v>
          </cell>
        </row>
        <row r="82">
          <cell r="I82" t="str">
            <v>Price Plan 4 &amp; Care 36 months inc Orange World 250MB</v>
          </cell>
        </row>
        <row r="83">
          <cell r="I83" t="str">
            <v>Price Plan 4 &amp; Care 36 months inc Orange World 2GB</v>
          </cell>
        </row>
        <row r="84">
          <cell r="I84" t="str">
            <v>Price Plan 4 &amp; Care iPhone Bundle A</v>
          </cell>
        </row>
        <row r="85">
          <cell r="I85" t="str">
            <v>Price Plan 4 &amp; Care iPhone Bundle B</v>
          </cell>
        </row>
        <row r="86">
          <cell r="I86" t="str">
            <v>Price Plan 5 &amp; Care 24 iPhone Bundle A</v>
          </cell>
        </row>
        <row r="87">
          <cell r="I87" t="str">
            <v>Price Plan 5 &amp; Care 24 iPhone Bundle B</v>
          </cell>
        </row>
        <row r="88">
          <cell r="I88" t="str">
            <v>Price Plan 5 &amp; Care 24 months</v>
          </cell>
        </row>
        <row r="89">
          <cell r="I89" t="str">
            <v>Price Plan 5 &amp; Care 24 months inc Orange World 1GB</v>
          </cell>
        </row>
        <row r="90">
          <cell r="I90" t="str">
            <v>Price Plan 5 &amp; Care 24 months inc Orange World 250MB</v>
          </cell>
        </row>
        <row r="91">
          <cell r="I91" t="str">
            <v>Price Plan 5 &amp; Care 24 months inc Orange World 2GB</v>
          </cell>
        </row>
        <row r="92">
          <cell r="I92" t="str">
            <v>Price Plan 5 24 months</v>
          </cell>
        </row>
        <row r="93">
          <cell r="I93" t="str">
            <v>Price Plan 5 24 months inc Orange World 1GB</v>
          </cell>
        </row>
        <row r="94">
          <cell r="I94" t="str">
            <v>Price Plan 5 24 months inc Orange World 250MB</v>
          </cell>
        </row>
        <row r="95">
          <cell r="I95" t="str">
            <v>Price Plan 5 24 months inc Orange World 2GB</v>
          </cell>
        </row>
        <row r="96">
          <cell r="I96" t="str">
            <v>Price Plan 5 iPhone Bundle A</v>
          </cell>
        </row>
        <row r="97">
          <cell r="I97" t="str">
            <v>Price Plan 5 iPhone Bundle B</v>
          </cell>
        </row>
        <row r="98">
          <cell r="I98" t="str">
            <v>Price Plan 6 &amp; Care 24 iPhone Bundle A</v>
          </cell>
        </row>
        <row r="99">
          <cell r="I99" t="str">
            <v>Price Plan 6 &amp; Care 24 iPhone Bundle B</v>
          </cell>
        </row>
        <row r="100">
          <cell r="I100" t="str">
            <v>Price Plan 6 &amp; Care 24 months</v>
          </cell>
        </row>
        <row r="101">
          <cell r="I101" t="str">
            <v>Price Plan 6 &amp; Care 24 months inc Orange World 1GB</v>
          </cell>
        </row>
        <row r="102">
          <cell r="I102" t="str">
            <v>Price Plan 6 &amp; Care 24 months inc Orange World 250MB</v>
          </cell>
        </row>
        <row r="103">
          <cell r="I103" t="str">
            <v>Price Plan 6 &amp; Care 24 months inc Orange World 2GB</v>
          </cell>
        </row>
        <row r="104">
          <cell r="I104" t="str">
            <v>Price Plan 6 24 months</v>
          </cell>
        </row>
        <row r="105">
          <cell r="I105" t="str">
            <v>Price Plan 6 24 months inc Orange World 1GB</v>
          </cell>
        </row>
        <row r="106">
          <cell r="I106" t="str">
            <v>Price Plan 6 24 months inc Orange World 250MB</v>
          </cell>
        </row>
        <row r="107">
          <cell r="I107" t="str">
            <v>Price Plan 6 24 months inc Orange World 2GB</v>
          </cell>
        </row>
        <row r="108">
          <cell r="I108" t="str">
            <v>Price Plan 6 iPhone Bundle A</v>
          </cell>
        </row>
        <row r="109">
          <cell r="I109" t="str">
            <v>Price Plan 6 iPhone Bundle B</v>
          </cell>
        </row>
        <row r="110">
          <cell r="I110" t="str">
            <v>Price Plan 7 &amp; Care 24  iPhone Bundle A</v>
          </cell>
        </row>
        <row r="111">
          <cell r="I111" t="str">
            <v>Price Plan 7 &amp; Care 24  iPhone Bundle B</v>
          </cell>
        </row>
        <row r="112">
          <cell r="I112" t="str">
            <v>Price Plan 7 &amp; Care 24 months</v>
          </cell>
        </row>
        <row r="113">
          <cell r="I113" t="str">
            <v>Price Plan 7 &amp; Care 24 months inc Orange World 1GB</v>
          </cell>
        </row>
        <row r="114">
          <cell r="I114" t="str">
            <v>Price Plan 7 &amp; Care 24 months inc Orange World 1GB</v>
          </cell>
        </row>
        <row r="115">
          <cell r="I115" t="str">
            <v>Price Plan 7 &amp; Care 24 months inc Orange World 2GB</v>
          </cell>
        </row>
        <row r="116">
          <cell r="I116" t="str">
            <v>Price Plan 7 24 months</v>
          </cell>
        </row>
        <row r="117">
          <cell r="I117" t="str">
            <v>Price Plan 7 24 months inc Orange World 1GB</v>
          </cell>
        </row>
        <row r="118">
          <cell r="I118" t="str">
            <v>Price Plan 7 24 months inc Orange World 250MB</v>
          </cell>
        </row>
        <row r="119">
          <cell r="I119" t="str">
            <v>Price Plan 7 24 months inc Orange World 2GB</v>
          </cell>
        </row>
        <row r="120">
          <cell r="I120" t="str">
            <v>Price Plan 7 iPhone Bundle A</v>
          </cell>
        </row>
        <row r="121">
          <cell r="I121" t="str">
            <v>Price Plan 7 iPhone Bundle B</v>
          </cell>
        </row>
        <row r="122">
          <cell r="I122" t="str">
            <v>Price Plan 8 24 months</v>
          </cell>
        </row>
        <row r="123">
          <cell r="I123" t="str">
            <v>Price Plan 8 24 months inc Orange World 1GB</v>
          </cell>
        </row>
        <row r="124">
          <cell r="I124" t="str">
            <v>Price Plan 8 24 months inc Orange World 1GB</v>
          </cell>
        </row>
        <row r="125">
          <cell r="I125" t="str">
            <v>Price Plan 8 24 months inc Orange World 2GB</v>
          </cell>
        </row>
        <row r="126">
          <cell r="I126" t="str">
            <v>Price Plan 8 iPhone Bundle A</v>
          </cell>
        </row>
        <row r="127">
          <cell r="I127" t="str">
            <v>Price Plan 8 iPhone Bundle B</v>
          </cell>
        </row>
        <row r="128">
          <cell r="I128" t="str">
            <v>Price Plan 9 &amp; Care 24  iPhone Bundle A</v>
          </cell>
        </row>
        <row r="129">
          <cell r="I129" t="str">
            <v>Price Plan 9 &amp; Care 24  iPhone Bundle B</v>
          </cell>
        </row>
        <row r="130">
          <cell r="I130" t="str">
            <v>Price Plan 9 &amp; Care 24 months</v>
          </cell>
        </row>
        <row r="131">
          <cell r="I131" t="str">
            <v>Price Plan 9 &amp; Care 24 months inc Orange World 1GB</v>
          </cell>
        </row>
        <row r="132">
          <cell r="I132" t="str">
            <v>Price Plan 9 &amp; Care 24 months inc Orange World 250MB</v>
          </cell>
        </row>
        <row r="133">
          <cell r="I133" t="str">
            <v>Price Plan 9 &amp; Care 24 months inc Orange World 2GB</v>
          </cell>
        </row>
        <row r="134">
          <cell r="I134" t="str">
            <v>Price Plan 9 24 months</v>
          </cell>
        </row>
        <row r="135">
          <cell r="I135" t="str">
            <v>Price Plan 9 24 months inc Orange World 1GB</v>
          </cell>
        </row>
        <row r="136">
          <cell r="I136" t="str">
            <v>Price Plan 9 24 months inc Orange World 250MB</v>
          </cell>
        </row>
        <row r="137">
          <cell r="I137" t="str">
            <v>Price Plan 9 24 months inc Orange World 2GB</v>
          </cell>
        </row>
        <row r="138">
          <cell r="I138" t="str">
            <v>Price Plan 9 iPhone Bundle A</v>
          </cell>
        </row>
        <row r="139">
          <cell r="I139" t="str">
            <v>Price Plan 9 iPhone Bundle B</v>
          </cell>
        </row>
        <row r="140">
          <cell r="I140" t="str">
            <v>Price Plan Sim Only 24 Months</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57"/>
  <sheetViews>
    <sheetView showGridLines="0" zoomScale="70" zoomScaleNormal="70" workbookViewId="0">
      <selection sqref="A1:F2"/>
    </sheetView>
  </sheetViews>
  <sheetFormatPr defaultColWidth="9.140625" defaultRowHeight="15"/>
  <cols>
    <col min="1" max="1" width="55.140625" style="2" bestFit="1" customWidth="1"/>
    <col min="2" max="2" width="24.85546875" style="2" customWidth="1"/>
    <col min="3" max="3" width="20.42578125" style="3" bestFit="1" customWidth="1"/>
    <col min="4" max="4" width="26.5703125" style="3" customWidth="1"/>
    <col min="5" max="5" width="21.5703125" style="3" bestFit="1" customWidth="1"/>
    <col min="6" max="6" width="21.5703125" style="17" bestFit="1" customWidth="1"/>
    <col min="7" max="7" width="22.5703125" style="4" bestFit="1" customWidth="1"/>
    <col min="8" max="8" width="11.42578125" style="5" bestFit="1" customWidth="1"/>
    <col min="9" max="9" width="24.140625" style="6" customWidth="1"/>
    <col min="10" max="10" width="22.5703125" style="4" bestFit="1" customWidth="1"/>
    <col min="11" max="16384" width="9.140625" style="2"/>
  </cols>
  <sheetData>
    <row r="1" spans="1:10" ht="37.5" customHeight="1">
      <c r="A1" s="7" t="s">
        <v>0</v>
      </c>
      <c r="B1" s="144" t="s">
        <v>65</v>
      </c>
      <c r="C1" s="145"/>
      <c r="D1" s="13"/>
      <c r="E1" s="16" t="s">
        <v>23</v>
      </c>
      <c r="F1" s="15" t="e">
        <f>SUM(F5:F57)</f>
        <v>#REF!</v>
      </c>
    </row>
    <row r="2" spans="1:10">
      <c r="A2" s="7" t="s">
        <v>64</v>
      </c>
      <c r="B2" s="146"/>
      <c r="C2" s="147"/>
      <c r="D2" s="13"/>
      <c r="E2" s="7"/>
      <c r="F2" s="15"/>
    </row>
    <row r="3" spans="1:10">
      <c r="F3" s="15"/>
    </row>
    <row r="4" spans="1:10" s="1" customFormat="1" ht="30">
      <c r="A4" s="7" t="s">
        <v>29</v>
      </c>
      <c r="B4" s="7" t="s">
        <v>59</v>
      </c>
      <c r="C4" s="7"/>
      <c r="D4" s="7" t="s">
        <v>60</v>
      </c>
      <c r="E4" s="7"/>
      <c r="F4" s="7" t="s">
        <v>22</v>
      </c>
    </row>
    <row r="5" spans="1:10">
      <c r="A5" s="8" t="s">
        <v>1</v>
      </c>
      <c r="B5" s="9" t="e">
        <f>#REF!+#REF!+#REF!+#REF!+#REF!+#REF!+#REF!+#REF!+#REF!+#REF!</f>
        <v>#REF!</v>
      </c>
      <c r="C5" s="10"/>
      <c r="D5" s="9" t="e">
        <f>#REF!+#REF!+#REF!+#REF!+#REF!+#REF!+#REF!+#REF!+#REF!+#REF!</f>
        <v>#REF!</v>
      </c>
      <c r="E5" s="10"/>
      <c r="F5" s="15" t="e">
        <f>#REF!+#REF!+#REF!+#REF!+#REF!+#REF!+#REF!+#REF!+#REF!+#REF!</f>
        <v>#REF!</v>
      </c>
      <c r="G5" s="2"/>
      <c r="H5" s="2"/>
      <c r="I5" s="2"/>
      <c r="J5" s="2"/>
    </row>
    <row r="6" spans="1:10">
      <c r="A6" s="8" t="s">
        <v>33</v>
      </c>
      <c r="B6" s="9" t="e">
        <f>#REF!+#REF!+#REF!+#REF!+#REF!+#REF!+#REF!+#REF!+#REF!</f>
        <v>#REF!</v>
      </c>
      <c r="C6" s="10"/>
      <c r="D6" s="9" t="e">
        <f>#REF!+#REF!+#REF!+#REF!+#REF!+#REF!+#REF!+#REF!+#REF!</f>
        <v>#REF!</v>
      </c>
      <c r="E6" s="10"/>
      <c r="F6" s="15" t="e">
        <f>#REF!+#REF!+#REF!+#REF!+#REF!+#REF!+#REF!+#REF!+#REF!</f>
        <v>#REF!</v>
      </c>
      <c r="G6" s="2"/>
      <c r="H6" s="2"/>
      <c r="I6" s="2"/>
      <c r="J6" s="2"/>
    </row>
    <row r="7" spans="1:10">
      <c r="A7" s="8" t="s">
        <v>43</v>
      </c>
      <c r="B7" s="9" t="e">
        <f>#REF!+#REF!+#REF!+#REF!+#REF!+#REF!+#REF!+#REF!+#REF!</f>
        <v>#REF!</v>
      </c>
      <c r="C7" s="10"/>
      <c r="D7" s="9" t="e">
        <f>#REF!+#REF!+#REF!+#REF!+#REF!+#REF!+#REF!+#REF!+#REF!</f>
        <v>#REF!</v>
      </c>
      <c r="E7" s="10"/>
      <c r="F7" s="15" t="e">
        <f>#REF!+#REF!+#REF!+#REF!+#REF!+#REF!+#REF!+#REF!+#REF!</f>
        <v>#REF!</v>
      </c>
      <c r="G7" s="2"/>
      <c r="H7" s="2"/>
      <c r="I7" s="2"/>
      <c r="J7" s="2"/>
    </row>
    <row r="8" spans="1:10">
      <c r="A8" s="8" t="s">
        <v>2</v>
      </c>
      <c r="B8" s="9" t="e">
        <f>#REF!+#REF!+#REF!+#REF!+#REF!+#REF!+#REF!+#REF!+#REF!</f>
        <v>#REF!</v>
      </c>
      <c r="C8" s="10"/>
      <c r="D8" s="9" t="e">
        <f>#REF!+#REF!+#REF!+#REF!+#REF!+#REF!+#REF!+#REF!+#REF!</f>
        <v>#REF!</v>
      </c>
      <c r="E8" s="10"/>
      <c r="F8" s="15" t="e">
        <f>#REF!+#REF!+#REF!+#REF!+#REF!+#REF!+#REF!+#REF!+#REF!</f>
        <v>#REF!</v>
      </c>
      <c r="G8" s="2"/>
      <c r="H8" s="2"/>
      <c r="I8" s="2"/>
      <c r="J8" s="2"/>
    </row>
    <row r="9" spans="1:10">
      <c r="A9" s="8" t="s">
        <v>3</v>
      </c>
      <c r="B9" s="9" t="e">
        <f>#REF!+#REF!+#REF!+#REF!+#REF!+#REF!+#REF!+#REF!+#REF!</f>
        <v>#REF!</v>
      </c>
      <c r="C9" s="10"/>
      <c r="D9" s="9" t="e">
        <f>#REF!+#REF!+#REF!+#REF!+#REF!+#REF!+#REF!+#REF!+#REF!</f>
        <v>#REF!</v>
      </c>
      <c r="E9" s="10"/>
      <c r="F9" s="15" t="e">
        <f>#REF!+#REF!+#REF!+#REF!+#REF!+#REF!+#REF!+#REF!+#REF!</f>
        <v>#REF!</v>
      </c>
      <c r="G9" s="2"/>
      <c r="H9" s="2"/>
      <c r="I9" s="2"/>
      <c r="J9" s="2"/>
    </row>
    <row r="10" spans="1:10">
      <c r="A10" s="11" t="s">
        <v>8</v>
      </c>
      <c r="B10" s="9" t="e">
        <f>#REF!+#REF!+#REF!+#REF!+#REF!+#REF!+#REF!+#REF!+#REF!</f>
        <v>#REF!</v>
      </c>
      <c r="C10" s="10"/>
      <c r="D10" s="9" t="e">
        <f>#REF!+#REF!+#REF!+#REF!+#REF!+#REF!+#REF!+#REF!+#REF!</f>
        <v>#REF!</v>
      </c>
      <c r="E10" s="10"/>
      <c r="F10" s="15" t="e">
        <f>#REF!+#REF!+#REF!+#REF!+#REF!+#REF!+#REF!+#REF!+#REF!</f>
        <v>#REF!</v>
      </c>
      <c r="G10" s="2"/>
      <c r="H10" s="2"/>
      <c r="I10" s="2"/>
      <c r="J10" s="2"/>
    </row>
    <row r="11" spans="1:10">
      <c r="A11" s="8" t="s">
        <v>4</v>
      </c>
      <c r="B11" s="9" t="e">
        <f>#REF!+#REF!+#REF!+#REF!+#REF!+#REF!+#REF!+#REF!+#REF!</f>
        <v>#REF!</v>
      </c>
      <c r="C11" s="10"/>
      <c r="D11" s="9" t="e">
        <f>#REF!+#REF!+#REF!+#REF!+#REF!+#REF!+#REF!+#REF!+#REF!</f>
        <v>#REF!</v>
      </c>
      <c r="E11" s="10"/>
      <c r="F11" s="15" t="e">
        <f>#REF!+#REF!+#REF!+#REF!+#REF!+#REF!+#REF!+#REF!+#REF!</f>
        <v>#REF!</v>
      </c>
      <c r="G11" s="2"/>
      <c r="H11" s="2"/>
      <c r="I11" s="2"/>
      <c r="J11" s="2"/>
    </row>
    <row r="12" spans="1:10">
      <c r="A12" s="11" t="s">
        <v>5</v>
      </c>
      <c r="B12" s="9" t="e">
        <f>#REF!+#REF!+#REF!+#REF!+#REF!+#REF!+#REF!+#REF!+#REF!</f>
        <v>#REF!</v>
      </c>
      <c r="C12" s="10"/>
      <c r="D12" s="9" t="e">
        <f>#REF!+#REF!+#REF!+#REF!+#REF!+#REF!+#REF!+#REF!+#REF!</f>
        <v>#REF!</v>
      </c>
      <c r="E12" s="10"/>
      <c r="F12" s="15" t="e">
        <f>#REF!+#REF!+#REF!+#REF!+#REF!+#REF!+#REF!+#REF!+#REF!</f>
        <v>#REF!</v>
      </c>
      <c r="G12" s="2"/>
      <c r="H12" s="2"/>
      <c r="I12" s="2"/>
      <c r="J12" s="2"/>
    </row>
    <row r="13" spans="1:10">
      <c r="A13" s="11" t="s">
        <v>6</v>
      </c>
      <c r="B13" s="9" t="e">
        <f>#REF!+#REF!+#REF!+#REF!+#REF!+#REF!+#REF!+#REF!+#REF!</f>
        <v>#REF!</v>
      </c>
      <c r="C13" s="10"/>
      <c r="D13" s="9" t="e">
        <f>#REF!+#REF!+#REF!+#REF!+#REF!+#REF!+#REF!+#REF!+#REF!</f>
        <v>#REF!</v>
      </c>
      <c r="E13" s="10"/>
      <c r="F13" s="15" t="e">
        <f>#REF!+#REF!+#REF!+#REF!+#REF!+#REF!+#REF!+#REF!+#REF!</f>
        <v>#REF!</v>
      </c>
      <c r="G13" s="2"/>
      <c r="H13" s="2"/>
      <c r="I13" s="2"/>
      <c r="J13" s="2"/>
    </row>
    <row r="14" spans="1:10">
      <c r="A14" s="11" t="s">
        <v>7</v>
      </c>
      <c r="B14" s="9" t="e">
        <f>#REF!+#REF!+#REF!+#REF!+#REF!+#REF!+#REF!+#REF!+#REF!</f>
        <v>#REF!</v>
      </c>
      <c r="C14" s="10"/>
      <c r="D14" s="9" t="e">
        <f>#REF!+#REF!+#REF!+#REF!+#REF!+#REF!+#REF!+#REF!+#REF!</f>
        <v>#REF!</v>
      </c>
      <c r="E14" s="10"/>
      <c r="F14" s="15" t="e">
        <f>#REF!+#REF!+#REF!+#REF!+#REF!+#REF!+#REF!+#REF!+#REF!</f>
        <v>#REF!</v>
      </c>
      <c r="G14" s="2"/>
      <c r="H14" s="2"/>
      <c r="I14" s="2"/>
      <c r="J14" s="2"/>
    </row>
    <row r="15" spans="1:10">
      <c r="A15" s="11" t="s">
        <v>16</v>
      </c>
      <c r="B15" s="9" t="e">
        <f>#REF!+#REF!+#REF!+#REF!+#REF!+#REF!+#REF!+#REF!+#REF!</f>
        <v>#REF!</v>
      </c>
      <c r="C15" s="10"/>
      <c r="D15" s="9" t="e">
        <f>#REF!+#REF!+#REF!+#REF!+#REF!+#REF!+#REF!+#REF!+#REF!</f>
        <v>#REF!</v>
      </c>
      <c r="E15" s="10"/>
      <c r="F15" s="15" t="e">
        <f>#REF!+#REF!+#REF!+#REF!+#REF!+#REF!+#REF!+#REF!+#REF!</f>
        <v>#REF!</v>
      </c>
      <c r="G15" s="2"/>
      <c r="H15" s="2"/>
      <c r="I15" s="2"/>
      <c r="J15" s="2"/>
    </row>
    <row r="16" spans="1:10">
      <c r="A16" s="11" t="s">
        <v>17</v>
      </c>
      <c r="B16" s="9" t="e">
        <f>#REF!+#REF!+#REF!+#REF!+#REF!+#REF!+#REF!+#REF!+#REF!</f>
        <v>#REF!</v>
      </c>
      <c r="C16" s="10"/>
      <c r="D16" s="9" t="e">
        <f>#REF!+#REF!+#REF!+#REF!+#REF!+#REF!+#REF!+#REF!+#REF!</f>
        <v>#REF!</v>
      </c>
      <c r="E16" s="10"/>
      <c r="F16" s="15" t="e">
        <f>#REF!+#REF!+#REF!+#REF!+#REF!+#REF!+#REF!+#REF!+#REF!</f>
        <v>#REF!</v>
      </c>
      <c r="G16" s="2"/>
      <c r="H16" s="2"/>
      <c r="I16" s="2"/>
      <c r="J16" s="2"/>
    </row>
    <row r="17" spans="1:10">
      <c r="A17" s="11" t="s">
        <v>18</v>
      </c>
      <c r="B17" s="9" t="e">
        <f>#REF!+#REF!+#REF!+#REF!+#REF!+#REF!+#REF!+#REF!+#REF!</f>
        <v>#REF!</v>
      </c>
      <c r="C17" s="10"/>
      <c r="D17" s="9" t="e">
        <f>#REF!+#REF!+#REF!+#REF!+#REF!+#REF!+#REF!+#REF!+#REF!</f>
        <v>#REF!</v>
      </c>
      <c r="E17" s="10"/>
      <c r="F17" s="15" t="e">
        <f>#REF!+#REF!+#REF!+#REF!+#REF!+#REF!+#REF!+#REF!+#REF!</f>
        <v>#REF!</v>
      </c>
      <c r="G17" s="2"/>
      <c r="H17" s="2"/>
      <c r="I17" s="2"/>
      <c r="J17" s="2"/>
    </row>
    <row r="18" spans="1:10">
      <c r="A18" s="11" t="s">
        <v>19</v>
      </c>
      <c r="B18" s="9" t="e">
        <f>#REF!+#REF!+#REF!+#REF!+#REF!+#REF!+#REF!+#REF!+#REF!</f>
        <v>#REF!</v>
      </c>
      <c r="C18" s="10"/>
      <c r="D18" s="9" t="e">
        <f>#REF!+#REF!+#REF!+#REF!+#REF!+#REF!+#REF!+#REF!+#REF!</f>
        <v>#REF!</v>
      </c>
      <c r="E18" s="10"/>
      <c r="F18" s="15" t="e">
        <f>#REF!+#REF!+#REF!+#REF!+#REF!+#REF!+#REF!+#REF!+#REF!</f>
        <v>#REF!</v>
      </c>
      <c r="G18" s="2"/>
      <c r="H18" s="2"/>
      <c r="I18" s="2"/>
      <c r="J18" s="2"/>
    </row>
    <row r="19" spans="1:10">
      <c r="A19" s="11" t="s">
        <v>20</v>
      </c>
      <c r="B19" s="9" t="e">
        <f>#REF!+#REF!+#REF!+#REF!+#REF!+#REF!+#REF!+#REF!+#REF!</f>
        <v>#REF!</v>
      </c>
      <c r="C19" s="10"/>
      <c r="D19" s="9" t="e">
        <f>#REF!+#REF!+#REF!+#REF!+#REF!+#REF!+#REF!+#REF!+#REF!</f>
        <v>#REF!</v>
      </c>
      <c r="E19" s="10"/>
      <c r="F19" s="15" t="e">
        <f>#REF!+#REF!+#REF!+#REF!+#REF!+#REF!+#REF!+#REF!+#REF!</f>
        <v>#REF!</v>
      </c>
      <c r="G19" s="2"/>
      <c r="H19" s="2"/>
      <c r="I19" s="2"/>
      <c r="J19" s="2"/>
    </row>
    <row r="20" spans="1:10">
      <c r="A20" s="11" t="s">
        <v>21</v>
      </c>
      <c r="B20" s="9" t="e">
        <f>#REF!+#REF!+#REF!+#REF!+#REF!+#REF!+#REF!+#REF!+#REF!</f>
        <v>#REF!</v>
      </c>
      <c r="C20" s="10"/>
      <c r="D20" s="9" t="e">
        <f>#REF!+#REF!+#REF!+#REF!+#REF!+#REF!+#REF!+#REF!+#REF!</f>
        <v>#REF!</v>
      </c>
      <c r="E20" s="10"/>
      <c r="F20" s="15" t="e">
        <f>#REF!+#REF!+#REF!+#REF!+#REF!+#REF!+#REF!+#REF!+#REF!</f>
        <v>#REF!</v>
      </c>
      <c r="G20" s="2"/>
      <c r="H20" s="2"/>
      <c r="I20" s="2"/>
      <c r="J20" s="2"/>
    </row>
    <row r="21" spans="1:10">
      <c r="A21" s="11" t="s">
        <v>52</v>
      </c>
      <c r="B21" s="9" t="e">
        <f>#REF!+#REF!+#REF!+#REF!+#REF!+#REF!+#REF!+#REF!+#REF!</f>
        <v>#REF!</v>
      </c>
      <c r="C21" s="10"/>
      <c r="D21" s="9" t="e">
        <f>#REF!+#REF!+#REF!+#REF!+#REF!+#REF!+#REF!+#REF!+#REF!</f>
        <v>#REF!</v>
      </c>
      <c r="E21" s="10"/>
      <c r="F21" s="15" t="e">
        <f>#REF!+#REF!+#REF!+#REF!+#REF!+#REF!+#REF!+#REF!+#REF!</f>
        <v>#REF!</v>
      </c>
      <c r="G21" s="2"/>
      <c r="H21" s="2"/>
      <c r="I21" s="2"/>
      <c r="J21" s="2"/>
    </row>
    <row r="22" spans="1:10">
      <c r="A22" s="11" t="s">
        <v>53</v>
      </c>
      <c r="B22" s="9" t="e">
        <f>#REF!+#REF!+#REF!+#REF!+#REF!+#REF!+#REF!+#REF!+#REF!</f>
        <v>#REF!</v>
      </c>
      <c r="C22" s="10"/>
      <c r="D22" s="9" t="e">
        <f>#REF!+#REF!+#REF!+#REF!+#REF!+#REF!+#REF!+#REF!+#REF!</f>
        <v>#REF!</v>
      </c>
      <c r="E22" s="10"/>
      <c r="F22" s="15" t="e">
        <f>#REF!+#REF!+#REF!+#REF!+#REF!+#REF!+#REF!+#REF!+#REF!</f>
        <v>#REF!</v>
      </c>
      <c r="G22" s="2"/>
      <c r="H22" s="2"/>
      <c r="I22" s="2"/>
      <c r="J22" s="2"/>
    </row>
    <row r="23" spans="1:10">
      <c r="A23" s="11" t="s">
        <v>54</v>
      </c>
      <c r="B23" s="9" t="e">
        <f>#REF!+#REF!+#REF!+#REF!+#REF!+#REF!+#REF!+#REF!+#REF!</f>
        <v>#REF!</v>
      </c>
      <c r="C23" s="10"/>
      <c r="D23" s="9" t="e">
        <f>#REF!+#REF!+#REF!+#REF!+#REF!+#REF!+#REF!+#REF!+#REF!</f>
        <v>#REF!</v>
      </c>
      <c r="E23" s="10"/>
      <c r="F23" s="15" t="e">
        <f>#REF!+#REF!+#REF!+#REF!+#REF!+#REF!+#REF!+#REF!+#REF!</f>
        <v>#REF!</v>
      </c>
      <c r="G23" s="2"/>
      <c r="H23" s="2"/>
      <c r="I23" s="2"/>
      <c r="J23" s="2"/>
    </row>
    <row r="24" spans="1:10" s="1" customFormat="1" ht="30">
      <c r="A24" s="7" t="s">
        <v>30</v>
      </c>
      <c r="B24" s="7" t="s">
        <v>61</v>
      </c>
      <c r="C24" s="7"/>
      <c r="D24" s="7" t="s">
        <v>62</v>
      </c>
      <c r="E24" s="7"/>
      <c r="F24" s="7" t="s">
        <v>22</v>
      </c>
    </row>
    <row r="25" spans="1:10">
      <c r="A25" s="12" t="s">
        <v>10</v>
      </c>
      <c r="B25" s="14" t="e">
        <f>#REF!+#REF!+#REF!+#REF!+#REF!+#REF!+#REF!+#REF!+#REF!</f>
        <v>#REF!</v>
      </c>
      <c r="C25" s="10"/>
      <c r="D25" s="14" t="e">
        <f>#REF!+#REF!+#REF!+#REF!+#REF!+#REF!+#REF!+#REF!+#REF!</f>
        <v>#REF!</v>
      </c>
      <c r="E25" s="10"/>
      <c r="F25" s="15" t="e">
        <f>#REF!+#REF!+#REF!+#REF!+#REF!+#REF!+#REF!+#REF!+#REF!</f>
        <v>#REF!</v>
      </c>
      <c r="G25" s="2"/>
      <c r="H25" s="2"/>
      <c r="I25" s="2"/>
      <c r="J25" s="2"/>
    </row>
    <row r="26" spans="1:10">
      <c r="A26" s="11" t="s">
        <v>11</v>
      </c>
      <c r="B26" s="14" t="e">
        <f>#REF!+#REF!+#REF!+#REF!+#REF!+#REF!+#REF!+#REF!+#REF!</f>
        <v>#REF!</v>
      </c>
      <c r="C26" s="10"/>
      <c r="D26" s="14" t="e">
        <f>#REF!+#REF!+#REF!+#REF!+#REF!+#REF!+#REF!+#REF!+#REF!</f>
        <v>#REF!</v>
      </c>
      <c r="E26" s="10"/>
      <c r="F26" s="15" t="e">
        <f>#REF!+#REF!+#REF!+#REF!+#REF!+#REF!+#REF!+#REF!+#REF!</f>
        <v>#REF!</v>
      </c>
      <c r="G26" s="2"/>
      <c r="H26" s="2"/>
      <c r="I26" s="2"/>
      <c r="J26" s="2"/>
    </row>
    <row r="27" spans="1:10">
      <c r="A27" s="12" t="s">
        <v>12</v>
      </c>
      <c r="B27" s="14" t="e">
        <f>#REF!+#REF!+#REF!+#REF!+#REF!+#REF!+#REF!+#REF!+#REF!</f>
        <v>#REF!</v>
      </c>
      <c r="C27" s="10"/>
      <c r="D27" s="14" t="e">
        <f>#REF!+#REF!+#REF!+#REF!+#REF!+#REF!+#REF!+#REF!+#REF!</f>
        <v>#REF!</v>
      </c>
      <c r="E27" s="10"/>
      <c r="F27" s="15" t="e">
        <f>#REF!+#REF!+#REF!+#REF!+#REF!+#REF!+#REF!+#REF!+#REF!</f>
        <v>#REF!</v>
      </c>
      <c r="G27" s="2"/>
      <c r="H27" s="2"/>
      <c r="I27" s="2"/>
      <c r="J27" s="2"/>
    </row>
    <row r="28" spans="1:10">
      <c r="A28" s="11" t="s">
        <v>13</v>
      </c>
      <c r="B28" s="14" t="e">
        <f>#REF!+#REF!+#REF!+#REF!+#REF!+#REF!+#REF!+#REF!</f>
        <v>#REF!</v>
      </c>
      <c r="C28" s="10"/>
      <c r="D28" s="14" t="e">
        <f>#REF!+#REF!+#REF!+#REF!+#REF!+#REF!+#REF!+#REF!</f>
        <v>#REF!</v>
      </c>
      <c r="E28" s="10"/>
      <c r="F28" s="15" t="e">
        <f>#REF!+#REF!+#REF!+#REF!+#REF!+#REF!+#REF!+#REF!</f>
        <v>#REF!</v>
      </c>
      <c r="G28" s="2"/>
      <c r="H28" s="2"/>
      <c r="I28" s="2"/>
      <c r="J28" s="2"/>
    </row>
    <row r="29" spans="1:10">
      <c r="A29" s="12" t="s">
        <v>14</v>
      </c>
      <c r="B29" s="14" t="e">
        <f>#REF!+#REF!+#REF!+#REF!+#REF!+#REF!+#REF!+#REF!</f>
        <v>#REF!</v>
      </c>
      <c r="C29" s="10"/>
      <c r="D29" s="14" t="e">
        <f>#REF!+#REF!+#REF!+#REF!+#REF!+#REF!+#REF!+#REF!</f>
        <v>#REF!</v>
      </c>
      <c r="E29" s="10"/>
      <c r="F29" s="15" t="e">
        <f>#REF!+#REF!+#REF!+#REF!+#REF!+#REF!+#REF!+#REF!</f>
        <v>#REF!</v>
      </c>
      <c r="G29" s="2"/>
      <c r="H29" s="2"/>
      <c r="I29" s="2"/>
      <c r="J29" s="2"/>
    </row>
    <row r="30" spans="1:10">
      <c r="A30" s="11" t="s">
        <v>15</v>
      </c>
      <c r="B30" s="14" t="e">
        <f>#REF!+#REF!+#REF!+#REF!+#REF!+#REF!+#REF!+#REF!</f>
        <v>#REF!</v>
      </c>
      <c r="C30" s="10"/>
      <c r="D30" s="14" t="e">
        <f>#REF!+#REF!+#REF!+#REF!+#REF!+#REF!+#REF!+#REF!</f>
        <v>#REF!</v>
      </c>
      <c r="E30" s="10"/>
      <c r="F30" s="15" t="e">
        <f>#REF!+#REF!+#REF!+#REF!+#REF!+#REF!+#REF!+#REF!</f>
        <v>#REF!</v>
      </c>
      <c r="G30" s="2"/>
      <c r="H30" s="2"/>
      <c r="I30" s="2"/>
      <c r="J30" s="2"/>
    </row>
    <row r="31" spans="1:10" s="1" customFormat="1" ht="28.5" customHeight="1">
      <c r="A31" s="7" t="s">
        <v>31</v>
      </c>
      <c r="B31" s="7" t="s">
        <v>24</v>
      </c>
      <c r="C31" s="7"/>
      <c r="F31" s="7" t="s">
        <v>22</v>
      </c>
    </row>
    <row r="32" spans="1:10">
      <c r="A32" s="12" t="s">
        <v>34</v>
      </c>
      <c r="B32" s="18" t="e">
        <f>#REF!+#REF!+#REF!+#REF!+#REF!+#REF!+#REF!+#REF!+#REF!</f>
        <v>#REF!</v>
      </c>
      <c r="C32" s="10"/>
      <c r="D32" s="1"/>
      <c r="E32" s="1"/>
      <c r="F32" s="15" t="e">
        <f>#REF!+#REF!+#REF!+#REF!+#REF!+#REF!+#REF!+#REF!+#REF!</f>
        <v>#REF!</v>
      </c>
      <c r="G32" s="2"/>
      <c r="H32" s="2"/>
      <c r="I32" s="2"/>
      <c r="J32" s="2"/>
    </row>
    <row r="33" spans="1:10">
      <c r="A33" s="12" t="s">
        <v>35</v>
      </c>
      <c r="B33" s="18" t="e">
        <f>#REF!+#REF!+#REF!+#REF!+#REF!+#REF!+#REF!+#REF!+#REF!</f>
        <v>#REF!</v>
      </c>
      <c r="C33" s="10"/>
      <c r="D33" s="1"/>
      <c r="E33" s="1"/>
      <c r="F33" s="15" t="e">
        <f>#REF!+#REF!+#REF!+#REF!+#REF!+#REF!+#REF!+#REF!+#REF!</f>
        <v>#REF!</v>
      </c>
      <c r="G33" s="2"/>
      <c r="H33" s="2"/>
      <c r="I33" s="2"/>
      <c r="J33" s="2"/>
    </row>
    <row r="34" spans="1:10">
      <c r="A34" s="12" t="s">
        <v>36</v>
      </c>
      <c r="B34" s="18" t="e">
        <f>#REF!+#REF!+#REF!+#REF!+#REF!+#REF!+#REF!+#REF!+#REF!</f>
        <v>#REF!</v>
      </c>
      <c r="C34" s="10"/>
      <c r="D34" s="1"/>
      <c r="E34" s="1"/>
      <c r="F34" s="15" t="e">
        <f>#REF!+#REF!+#REF!+#REF!+#REF!+#REF!+#REF!+#REF!+#REF!</f>
        <v>#REF!</v>
      </c>
      <c r="G34" s="2"/>
      <c r="H34" s="2"/>
      <c r="I34" s="2"/>
      <c r="J34" s="2"/>
    </row>
    <row r="35" spans="1:10">
      <c r="A35" s="12" t="s">
        <v>37</v>
      </c>
      <c r="B35" s="18" t="e">
        <f>#REF!+#REF!+#REF!+#REF!+#REF!+#REF!+#REF!+#REF!+#REF!</f>
        <v>#REF!</v>
      </c>
      <c r="C35" s="10"/>
      <c r="D35" s="1"/>
      <c r="E35" s="1"/>
      <c r="F35" s="15" t="e">
        <f>#REF!+#REF!+#REF!+#REF!+#REF!+#REF!+#REF!+#REF!+#REF!</f>
        <v>#REF!</v>
      </c>
      <c r="G35" s="2"/>
      <c r="H35" s="2"/>
      <c r="I35" s="2"/>
      <c r="J35" s="2"/>
    </row>
    <row r="36" spans="1:10">
      <c r="A36" s="12" t="s">
        <v>38</v>
      </c>
      <c r="B36" s="18" t="e">
        <f>#REF!+#REF!+#REF!+#REF!+#REF!+#REF!+#REF!+#REF!+#REF!</f>
        <v>#REF!</v>
      </c>
      <c r="C36" s="10"/>
      <c r="D36" s="1"/>
      <c r="E36" s="1"/>
      <c r="F36" s="15" t="e">
        <f>#REF!+#REF!+#REF!+#REF!+#REF!+#REF!+#REF!+#REF!+#REF!</f>
        <v>#REF!</v>
      </c>
      <c r="G36" s="2"/>
      <c r="H36" s="2"/>
      <c r="I36" s="2"/>
      <c r="J36" s="2"/>
    </row>
    <row r="37" spans="1:10">
      <c r="A37" s="12" t="s">
        <v>47</v>
      </c>
      <c r="B37" s="18" t="e">
        <f>#REF!+#REF!+#REF!+#REF!+#REF!+#REF!+#REF!+#REF!+#REF!</f>
        <v>#REF!</v>
      </c>
      <c r="C37" s="10"/>
      <c r="D37" s="1"/>
      <c r="E37" s="1"/>
      <c r="F37" s="15" t="e">
        <f>#REF!+#REF!+#REF!+#REF!+#REF!+#REF!+#REF!+#REF!+#REF!</f>
        <v>#REF!</v>
      </c>
      <c r="G37" s="2"/>
      <c r="H37" s="2"/>
      <c r="I37" s="2"/>
      <c r="J37" s="2"/>
    </row>
    <row r="38" spans="1:10">
      <c r="A38" s="12" t="s">
        <v>44</v>
      </c>
      <c r="B38" s="18" t="e">
        <f>#REF!+#REF!+#REF!+#REF!+#REF!+#REF!+#REF!+#REF!+#REF!</f>
        <v>#REF!</v>
      </c>
      <c r="C38" s="10"/>
      <c r="D38" s="1"/>
      <c r="E38" s="1"/>
      <c r="F38" s="15" t="e">
        <f>#REF!+#REF!+#REF!+#REF!+#REF!+#REF!+#REF!+#REF!+#REF!</f>
        <v>#REF!</v>
      </c>
      <c r="G38" s="2"/>
      <c r="H38" s="2"/>
      <c r="I38" s="2"/>
      <c r="J38" s="2"/>
    </row>
    <row r="39" spans="1:10">
      <c r="A39" s="12" t="s">
        <v>45</v>
      </c>
      <c r="B39" s="18" t="e">
        <f>#REF!+#REF!+#REF!+#REF!+#REF!+#REF!+#REF!+#REF!+#REF!</f>
        <v>#REF!</v>
      </c>
      <c r="C39" s="10"/>
      <c r="D39" s="1"/>
      <c r="E39" s="1"/>
      <c r="F39" s="15" t="e">
        <f>#REF!+#REF!+#REF!+#REF!+#REF!+#REF!+#REF!+#REF!+#REF!</f>
        <v>#REF!</v>
      </c>
      <c r="G39" s="2"/>
      <c r="H39" s="2"/>
      <c r="I39" s="2"/>
      <c r="J39" s="2"/>
    </row>
    <row r="40" spans="1:10">
      <c r="A40" s="12" t="s">
        <v>46</v>
      </c>
      <c r="B40" s="18" t="e">
        <f>#REF!+#REF!+#REF!+#REF!+#REF!+#REF!+#REF!+#REF!+#REF!</f>
        <v>#REF!</v>
      </c>
      <c r="C40" s="10"/>
      <c r="D40" s="1"/>
      <c r="E40" s="1"/>
      <c r="F40" s="15" t="e">
        <f>#REF!+#REF!+#REF!+#REF!+#REF!+#REF!+#REF!+#REF!+#REF!</f>
        <v>#REF!</v>
      </c>
      <c r="G40" s="2"/>
      <c r="H40" s="2"/>
      <c r="I40" s="2"/>
      <c r="J40" s="2"/>
    </row>
    <row r="41" spans="1:10">
      <c r="A41" s="12" t="s">
        <v>48</v>
      </c>
      <c r="B41" s="18" t="e">
        <f>#REF!+#REF!+#REF!+#REF!+#REF!+#REF!+#REF!+#REF!+#REF!</f>
        <v>#REF!</v>
      </c>
      <c r="C41" s="10"/>
      <c r="D41" s="1"/>
      <c r="E41" s="1"/>
      <c r="F41" s="15" t="e">
        <f>#REF!+#REF!+#REF!+#REF!+#REF!+#REF!+#REF!+#REF!+#REF!</f>
        <v>#REF!</v>
      </c>
      <c r="G41" s="2"/>
      <c r="H41" s="2"/>
      <c r="I41" s="2"/>
      <c r="J41" s="2"/>
    </row>
    <row r="42" spans="1:10">
      <c r="A42" s="12" t="s">
        <v>49</v>
      </c>
      <c r="B42" s="18" t="e">
        <f>#REF!+#REF!+#REF!+#REF!+#REF!+#REF!+#REF!+#REF!+#REF!</f>
        <v>#REF!</v>
      </c>
      <c r="C42" s="10"/>
      <c r="D42" s="1"/>
      <c r="E42" s="1"/>
      <c r="F42" s="15" t="e">
        <f>#REF!+#REF!+#REF!+#REF!+#REF!+#REF!+#REF!+#REF!+#REF!</f>
        <v>#REF!</v>
      </c>
      <c r="G42" s="2"/>
      <c r="H42" s="2"/>
      <c r="I42" s="2"/>
      <c r="J42" s="2"/>
    </row>
    <row r="43" spans="1:10">
      <c r="A43" s="12" t="s">
        <v>25</v>
      </c>
      <c r="B43" s="18" t="e">
        <f>#REF!+#REF!+#REF!+#REF!+#REF!+#REF!+#REF!+#REF!+#REF!</f>
        <v>#REF!</v>
      </c>
      <c r="C43" s="10"/>
      <c r="D43" s="1"/>
      <c r="E43" s="1"/>
      <c r="F43" s="15" t="e">
        <f>#REF!+#REF!+#REF!+#REF!+#REF!+#REF!+#REF!+#REF!+#REF!</f>
        <v>#REF!</v>
      </c>
      <c r="G43" s="2"/>
      <c r="H43" s="2"/>
      <c r="I43" s="2"/>
      <c r="J43" s="2"/>
    </row>
    <row r="44" spans="1:10">
      <c r="A44" s="12" t="s">
        <v>26</v>
      </c>
      <c r="B44" s="18" t="e">
        <f>#REF!+#REF!+#REF!+#REF!+#REF!+#REF!+#REF!+#REF!+#REF!</f>
        <v>#REF!</v>
      </c>
      <c r="C44" s="10"/>
      <c r="D44" s="1"/>
      <c r="E44" s="1"/>
      <c r="F44" s="15" t="e">
        <f>#REF!+#REF!+#REF!+#REF!+#REF!+#REF!+#REF!+#REF!+#REF!</f>
        <v>#REF!</v>
      </c>
      <c r="G44" s="2"/>
      <c r="H44" s="2"/>
      <c r="I44" s="2"/>
      <c r="J44" s="2"/>
    </row>
    <row r="45" spans="1:10">
      <c r="A45" s="12" t="s">
        <v>27</v>
      </c>
      <c r="B45" s="18" t="e">
        <f>#REF!+#REF!+#REF!+#REF!+#REF!+#REF!+#REF!+#REF!+#REF!</f>
        <v>#REF!</v>
      </c>
      <c r="C45" s="10"/>
      <c r="D45" s="1"/>
      <c r="E45" s="1"/>
      <c r="F45" s="15" t="e">
        <f>#REF!+#REF!+#REF!+#REF!+#REF!+#REF!+#REF!+#REF!+#REF!</f>
        <v>#REF!</v>
      </c>
      <c r="G45" s="2"/>
      <c r="H45" s="2"/>
      <c r="I45" s="2"/>
      <c r="J45" s="2"/>
    </row>
    <row r="46" spans="1:10">
      <c r="A46" s="12" t="s">
        <v>55</v>
      </c>
      <c r="B46" s="18" t="e">
        <f>#REF!+#REF!+#REF!+#REF!+#REF!+#REF!+#REF!+#REF!+#REF!</f>
        <v>#REF!</v>
      </c>
      <c r="C46" s="10"/>
      <c r="D46" s="1"/>
      <c r="E46" s="1"/>
      <c r="F46" s="15" t="e">
        <f>#REF!+#REF!+#REF!+#REF!+#REF!+#REF!+#REF!+#REF!+#REF!</f>
        <v>#REF!</v>
      </c>
      <c r="G46" s="2"/>
      <c r="H46" s="2"/>
      <c r="I46" s="2"/>
      <c r="J46" s="2"/>
    </row>
    <row r="47" spans="1:10">
      <c r="A47" s="12" t="s">
        <v>56</v>
      </c>
      <c r="B47" s="18" t="e">
        <f>#REF!+#REF!+#REF!+#REF!+#REF!+#REF!+#REF!+#REF!+#REF!</f>
        <v>#REF!</v>
      </c>
      <c r="C47" s="10"/>
      <c r="D47" s="1"/>
      <c r="E47" s="1"/>
      <c r="F47" s="15" t="e">
        <f>#REF!+#REF!+#REF!+#REF!+#REF!+#REF!+#REF!+#REF!+#REF!</f>
        <v>#REF!</v>
      </c>
      <c r="G47" s="2"/>
      <c r="H47" s="2"/>
      <c r="I47" s="2"/>
      <c r="J47" s="2"/>
    </row>
    <row r="48" spans="1:10">
      <c r="A48" s="12" t="s">
        <v>57</v>
      </c>
      <c r="B48" s="18" t="e">
        <f>#REF!+#REF!+#REF!+#REF!+#REF!+#REF!+#REF!+#REF!+#REF!</f>
        <v>#REF!</v>
      </c>
      <c r="C48" s="10"/>
      <c r="D48" s="1"/>
      <c r="E48" s="1"/>
      <c r="F48" s="15" t="e">
        <f>#REF!+#REF!+#REF!+#REF!+#REF!+#REF!+#REF!+#REF!+#REF!</f>
        <v>#REF!</v>
      </c>
      <c r="G48" s="2"/>
      <c r="H48" s="2"/>
      <c r="I48" s="2"/>
      <c r="J48" s="2"/>
    </row>
    <row r="49" spans="1:10" s="1" customFormat="1" ht="28.5" customHeight="1">
      <c r="A49" s="7" t="s">
        <v>32</v>
      </c>
      <c r="B49" s="7" t="s">
        <v>9</v>
      </c>
      <c r="C49" s="7" t="s">
        <v>63</v>
      </c>
      <c r="F49" s="7"/>
    </row>
    <row r="50" spans="1:10">
      <c r="A50" s="12" t="s">
        <v>28</v>
      </c>
      <c r="B50" s="18" t="e">
        <f>#REF!+#REF!+#REF!+#REF!+#REF!+#REF!+#REF!+#REF!+#REF!</f>
        <v>#REF!</v>
      </c>
      <c r="C50" s="10"/>
      <c r="D50" s="1"/>
      <c r="E50" s="1"/>
      <c r="F50" s="15"/>
      <c r="G50" s="2"/>
      <c r="H50" s="2"/>
      <c r="I50" s="2"/>
      <c r="J50" s="2"/>
    </row>
    <row r="51" spans="1:10">
      <c r="A51" s="12" t="s">
        <v>50</v>
      </c>
      <c r="B51" s="18" t="e">
        <f>#REF!+#REF!+#REF!+#REF!+#REF!+#REF!+#REF!+#REF!+#REF!</f>
        <v>#REF!</v>
      </c>
      <c r="C51" s="10"/>
      <c r="D51" s="1"/>
      <c r="E51" s="1"/>
      <c r="F51" s="15"/>
      <c r="G51" s="2"/>
      <c r="H51" s="2"/>
      <c r="I51" s="2"/>
      <c r="J51" s="2"/>
    </row>
    <row r="52" spans="1:10">
      <c r="A52" s="12" t="s">
        <v>51</v>
      </c>
      <c r="B52" s="18" t="e">
        <f>#REF!+#REF!+#REF!+#REF!+#REF!+#REF!+#REF!+#REF!+#REF!</f>
        <v>#REF!</v>
      </c>
      <c r="C52" s="10"/>
      <c r="D52" s="1"/>
      <c r="E52" s="1"/>
      <c r="F52" s="15"/>
      <c r="G52" s="2"/>
      <c r="H52" s="2"/>
      <c r="I52" s="2"/>
      <c r="J52" s="2"/>
    </row>
    <row r="53" spans="1:10">
      <c r="A53" s="12" t="s">
        <v>58</v>
      </c>
      <c r="B53" s="18" t="e">
        <f>#REF!+#REF!+#REF!+#REF!+#REF!+#REF!+#REF!+#REF!+#REF!</f>
        <v>#REF!</v>
      </c>
      <c r="C53" s="10"/>
      <c r="D53" s="1"/>
      <c r="E53" s="1"/>
      <c r="F53" s="15"/>
      <c r="G53" s="2"/>
      <c r="H53" s="2"/>
      <c r="I53" s="2"/>
      <c r="J53" s="2"/>
    </row>
    <row r="54" spans="1:10">
      <c r="A54" s="12" t="s">
        <v>39</v>
      </c>
      <c r="B54" s="18" t="e">
        <f>#REF!+#REF!+#REF!+#REF!+#REF!+#REF!+#REF!+#REF!+#REF!</f>
        <v>#REF!</v>
      </c>
      <c r="C54" s="10"/>
      <c r="D54" s="1"/>
      <c r="E54" s="1"/>
      <c r="F54" s="15"/>
      <c r="G54" s="2"/>
      <c r="H54" s="2"/>
      <c r="I54" s="2"/>
      <c r="J54" s="2"/>
    </row>
    <row r="55" spans="1:10">
      <c r="A55" s="12" t="s">
        <v>40</v>
      </c>
      <c r="B55" s="18" t="e">
        <f>#REF!+#REF!+#REF!+#REF!+#REF!+#REF!+#REF!+#REF!+#REF!</f>
        <v>#REF!</v>
      </c>
      <c r="C55" s="10"/>
      <c r="D55" s="1"/>
      <c r="E55" s="1"/>
      <c r="F55" s="15"/>
      <c r="G55" s="2"/>
      <c r="H55" s="2"/>
      <c r="I55" s="2"/>
      <c r="J55" s="2"/>
    </row>
    <row r="56" spans="1:10">
      <c r="A56" s="12" t="s">
        <v>41</v>
      </c>
      <c r="B56" s="18" t="e">
        <f>#REF!+#REF!+#REF!+#REF!+#REF!+#REF!+#REF!+#REF!+#REF!</f>
        <v>#REF!</v>
      </c>
      <c r="C56" s="10"/>
      <c r="D56" s="1"/>
      <c r="E56" s="1"/>
      <c r="F56" s="15"/>
      <c r="G56" s="2"/>
      <c r="H56" s="2"/>
      <c r="I56" s="2"/>
      <c r="J56" s="2"/>
    </row>
    <row r="57" spans="1:10">
      <c r="A57" s="12" t="s">
        <v>42</v>
      </c>
      <c r="B57" s="18" t="e">
        <f>#REF!+#REF!+#REF!+#REF!+#REF!+#REF!+#REF!+#REF!+#REF!</f>
        <v>#REF!</v>
      </c>
      <c r="C57" s="10"/>
      <c r="D57" s="1"/>
      <c r="E57" s="1"/>
      <c r="F57" s="15"/>
      <c r="G57" s="2"/>
      <c r="H57" s="2"/>
      <c r="I57" s="2"/>
      <c r="J57" s="2"/>
    </row>
  </sheetData>
  <mergeCells count="2">
    <mergeCell ref="B1:C1"/>
    <mergeCell ref="B2:C2"/>
  </mergeCells>
  <pageMargins left="0.24" right="0.23" top="1" bottom="0.53" header="0.5" footer="0.3"/>
  <pageSetup paperSize="8" scale="66"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C97"/>
  <sheetViews>
    <sheetView showGridLines="0" zoomScale="70" zoomScaleNormal="70" workbookViewId="0">
      <pane xSplit="4" ySplit="2" topLeftCell="I3" activePane="bottomRight" state="frozen"/>
      <selection pane="topRight" activeCell="E1" sqref="E1"/>
      <selection pane="bottomLeft" activeCell="A3" sqref="A3"/>
      <selection pane="bottomRight"/>
    </sheetView>
  </sheetViews>
  <sheetFormatPr defaultColWidth="24.85546875" defaultRowHeight="15"/>
  <cols>
    <col min="1" max="1" width="75.140625" style="21" customWidth="1"/>
    <col min="2" max="2" width="21.42578125" style="21" bestFit="1" customWidth="1"/>
    <col min="3" max="3" width="1.42578125" style="41" customWidth="1"/>
    <col min="4" max="4" width="1.42578125" style="42" customWidth="1"/>
    <col min="5" max="5" width="18.85546875" style="23" hidden="1" customWidth="1"/>
    <col min="6" max="6" width="3" style="23" hidden="1" customWidth="1"/>
    <col min="7" max="7" width="14.85546875" style="23" hidden="1" customWidth="1"/>
    <col min="8" max="8" width="17.85546875" style="23" hidden="1" customWidth="1"/>
    <col min="9" max="9" width="2.42578125" style="21" hidden="1" customWidth="1"/>
    <col min="10" max="10" width="1.5703125" style="21" hidden="1" customWidth="1"/>
    <col min="11" max="11" width="24.42578125" style="19" hidden="1" customWidth="1"/>
    <col min="12" max="12" width="3" style="19" hidden="1" customWidth="1"/>
    <col min="13" max="13" width="15.140625" style="19" hidden="1" customWidth="1"/>
    <col min="14" max="14" width="14.85546875" style="19" hidden="1" customWidth="1"/>
    <col min="15" max="15" width="3" style="21" hidden="1" customWidth="1"/>
    <col min="16" max="16" width="2.85546875" style="59" hidden="1" customWidth="1"/>
    <col min="17" max="17" width="24.42578125" style="21" hidden="1" customWidth="1"/>
    <col min="18" max="18" width="3" style="21" hidden="1" customWidth="1"/>
    <col min="19" max="19" width="17.85546875" style="21" hidden="1" customWidth="1"/>
    <col min="20" max="20" width="16.140625" style="21" hidden="1" customWidth="1"/>
    <col min="21" max="21" width="2.140625" style="21" hidden="1" customWidth="1"/>
    <col min="22" max="22" width="2" style="63" hidden="1" customWidth="1"/>
    <col min="23" max="23" width="24.42578125" style="21" hidden="1" customWidth="1"/>
    <col min="24" max="24" width="3" style="21" hidden="1" customWidth="1"/>
    <col min="25" max="25" width="16.85546875" style="21" hidden="1" customWidth="1"/>
    <col min="26" max="26" width="17.5703125" style="21" hidden="1" customWidth="1"/>
    <col min="27" max="29" width="3" style="21" customWidth="1"/>
    <col min="30" max="221" width="9.140625" style="21" customWidth="1"/>
    <col min="222" max="222" width="55.140625" style="21" bestFit="1" customWidth="1"/>
    <col min="223" max="16384" width="24.85546875" style="21"/>
  </cols>
  <sheetData>
    <row r="1" spans="1:29" ht="72" customHeight="1" thickBot="1">
      <c r="B1" s="152"/>
      <c r="E1" s="99" t="s">
        <v>156</v>
      </c>
      <c r="G1" s="160">
        <f>H89</f>
        <v>1075700.5347723698</v>
      </c>
      <c r="H1" s="161"/>
      <c r="K1" s="100" t="s">
        <v>153</v>
      </c>
      <c r="M1" s="162">
        <f>N89</f>
        <v>3718126.1893823082</v>
      </c>
      <c r="N1" s="163"/>
      <c r="Q1" s="102" t="s">
        <v>154</v>
      </c>
      <c r="R1" s="19"/>
      <c r="S1" s="154">
        <f>T89</f>
        <v>1472924.3445803078</v>
      </c>
      <c r="T1" s="155"/>
      <c r="W1" s="105" t="s">
        <v>155</v>
      </c>
      <c r="X1" s="19"/>
      <c r="Y1" s="148">
        <f>Z89</f>
        <v>1250860.0298323079</v>
      </c>
      <c r="Z1" s="149"/>
    </row>
    <row r="2" spans="1:29" ht="54.75" customHeight="1" thickBot="1">
      <c r="A2" s="53"/>
      <c r="B2" s="153"/>
      <c r="C2" s="21"/>
      <c r="E2" s="53"/>
      <c r="G2" s="53"/>
      <c r="H2" s="53"/>
      <c r="J2" s="37"/>
      <c r="K2" s="101" t="s">
        <v>69</v>
      </c>
      <c r="M2" s="158">
        <f>1-(G1/M1)</f>
        <v>0.71068745922497167</v>
      </c>
      <c r="N2" s="159"/>
      <c r="Q2" s="103" t="s">
        <v>69</v>
      </c>
      <c r="R2" s="19"/>
      <c r="S2" s="156">
        <f>1-($G$1/S1)</f>
        <v>0.26968378333180598</v>
      </c>
      <c r="T2" s="157"/>
      <c r="W2" s="104" t="s">
        <v>69</v>
      </c>
      <c r="X2" s="19"/>
      <c r="Y2" s="150">
        <f>1-($G$1/Y1)</f>
        <v>0.14003125120515703</v>
      </c>
      <c r="Z2" s="151"/>
    </row>
    <row r="3" spans="1:29">
      <c r="C3" s="21"/>
      <c r="Q3" s="19"/>
      <c r="R3" s="19"/>
      <c r="S3" s="19"/>
      <c r="T3" s="19"/>
      <c r="W3" s="19"/>
      <c r="X3" s="19"/>
      <c r="Y3" s="19"/>
      <c r="Z3" s="19"/>
    </row>
    <row r="4" spans="1:29" s="22" customFormat="1" ht="48" customHeight="1">
      <c r="A4" s="73" t="s">
        <v>29</v>
      </c>
      <c r="B4" s="74" t="s">
        <v>151</v>
      </c>
      <c r="C4" s="25"/>
      <c r="E4" s="69" t="s">
        <v>150</v>
      </c>
      <c r="F4" s="43"/>
      <c r="G4" s="70" t="s">
        <v>67</v>
      </c>
      <c r="H4" s="70" t="s">
        <v>112</v>
      </c>
      <c r="K4" s="79" t="s">
        <v>150</v>
      </c>
      <c r="L4" s="36"/>
      <c r="M4" s="80" t="s">
        <v>67</v>
      </c>
      <c r="N4" s="79" t="s">
        <v>110</v>
      </c>
      <c r="P4" s="60"/>
      <c r="Q4" s="67" t="s">
        <v>150</v>
      </c>
      <c r="R4" s="36"/>
      <c r="S4" s="46" t="s">
        <v>67</v>
      </c>
      <c r="T4" s="47" t="s">
        <v>110</v>
      </c>
      <c r="V4" s="64"/>
      <c r="W4" s="85" t="s">
        <v>150</v>
      </c>
      <c r="X4" s="36"/>
      <c r="Y4" s="86" t="s">
        <v>67</v>
      </c>
      <c r="Z4" s="85" t="s">
        <v>110</v>
      </c>
    </row>
    <row r="5" spans="1:29">
      <c r="A5" s="35" t="s">
        <v>1</v>
      </c>
      <c r="B5" s="57">
        <v>2630641.1692307694</v>
      </c>
      <c r="C5" s="26"/>
      <c r="D5" s="21"/>
      <c r="E5" s="65">
        <v>0.02</v>
      </c>
      <c r="G5" s="24">
        <f t="shared" ref="G5:G33" si="0">(SUM(,B5)*E5)</f>
        <v>52612.823384615389</v>
      </c>
      <c r="H5" s="24">
        <f>G5*2</f>
        <v>105225.64676923078</v>
      </c>
      <c r="J5" s="53"/>
      <c r="K5" s="44">
        <v>0.05</v>
      </c>
      <c r="M5" s="20">
        <f>(SUM(,$B5)*K5)</f>
        <v>131532.05846153849</v>
      </c>
      <c r="N5" s="20">
        <f>M5*2</f>
        <v>263064.11692307697</v>
      </c>
      <c r="P5" s="61"/>
      <c r="Q5" s="31">
        <v>2.7E-2</v>
      </c>
      <c r="R5" s="19"/>
      <c r="S5" s="20">
        <f>(SUM(,$B5)*Q5)</f>
        <v>71027.311569230777</v>
      </c>
      <c r="T5" s="20">
        <f>S5*2</f>
        <v>142054.62313846155</v>
      </c>
      <c r="W5" s="44">
        <v>0.03</v>
      </c>
      <c r="X5" s="19"/>
      <c r="Y5" s="20">
        <f>(SUM(,$B5)*W5)</f>
        <v>78919.235076923083</v>
      </c>
      <c r="Z5" s="20">
        <f>Y5*2</f>
        <v>157838.47015384617</v>
      </c>
      <c r="AB5" s="37"/>
      <c r="AC5" s="37"/>
    </row>
    <row r="6" spans="1:29" ht="15" customHeight="1">
      <c r="A6" s="35" t="s">
        <v>33</v>
      </c>
      <c r="B6" s="57">
        <v>3265462</v>
      </c>
      <c r="C6" s="26"/>
      <c r="D6" s="21"/>
      <c r="E6" s="65">
        <v>0.02</v>
      </c>
      <c r="G6" s="24">
        <f t="shared" si="0"/>
        <v>65309.24</v>
      </c>
      <c r="H6" s="24">
        <f t="shared" ref="H6:H33" si="1">G6*2</f>
        <v>130618.48</v>
      </c>
      <c r="J6" s="53"/>
      <c r="K6" s="44">
        <v>0.05</v>
      </c>
      <c r="M6" s="20">
        <f t="shared" ref="M6:M33" si="2">(SUM(,$B6)*K6)</f>
        <v>163273.1</v>
      </c>
      <c r="N6" s="20">
        <f t="shared" ref="N6:N52" si="3">M6*2</f>
        <v>326546.2</v>
      </c>
      <c r="P6" s="61"/>
      <c r="Q6" s="31">
        <v>2.7E-2</v>
      </c>
      <c r="R6" s="19"/>
      <c r="S6" s="20">
        <f>(SUM(,$B6)*Q6)</f>
        <v>88167.474000000002</v>
      </c>
      <c r="T6" s="20">
        <f t="shared" ref="T6:T33" si="4">S6*2</f>
        <v>176334.948</v>
      </c>
      <c r="W6" s="44">
        <v>0</v>
      </c>
      <c r="X6" s="19"/>
      <c r="Y6" s="20">
        <f t="shared" ref="Y6:Y52" si="5">(SUM(,$B6)*W6)</f>
        <v>0</v>
      </c>
      <c r="Z6" s="20">
        <f t="shared" ref="Z6:Z33" si="6">Y6*2</f>
        <v>0</v>
      </c>
      <c r="AB6" s="37"/>
      <c r="AC6" s="37"/>
    </row>
    <row r="7" spans="1:29">
      <c r="A7" s="35" t="s">
        <v>43</v>
      </c>
      <c r="B7" s="57">
        <v>4488446.1076923078</v>
      </c>
      <c r="C7" s="26"/>
      <c r="D7" s="21"/>
      <c r="E7" s="65">
        <v>0.05</v>
      </c>
      <c r="G7" s="24">
        <f t="shared" si="0"/>
        <v>224422.30538461541</v>
      </c>
      <c r="H7" s="24">
        <f t="shared" si="1"/>
        <v>448844.61076923081</v>
      </c>
      <c r="J7" s="53"/>
      <c r="K7" s="44">
        <v>0.2</v>
      </c>
      <c r="M7" s="20">
        <f t="shared" si="2"/>
        <v>897689.22153846163</v>
      </c>
      <c r="N7" s="20">
        <f t="shared" si="3"/>
        <v>1795378.4430769233</v>
      </c>
      <c r="P7" s="61"/>
      <c r="Q7" s="31">
        <v>7.4999999999999997E-2</v>
      </c>
      <c r="R7" s="19"/>
      <c r="S7" s="20">
        <f t="shared" ref="S7:S32" si="7">(SUM(,$B7)*Q7)</f>
        <v>336633.4580769231</v>
      </c>
      <c r="T7" s="20">
        <f t="shared" si="4"/>
        <v>673266.91615384619</v>
      </c>
      <c r="W7" s="44">
        <v>7.0000000000000007E-2</v>
      </c>
      <c r="X7" s="19"/>
      <c r="Y7" s="20">
        <f t="shared" si="5"/>
        <v>314191.22753846156</v>
      </c>
      <c r="Z7" s="20">
        <f t="shared" si="6"/>
        <v>628382.45507692313</v>
      </c>
      <c r="AB7" s="37"/>
      <c r="AC7" s="37"/>
    </row>
    <row r="8" spans="1:29">
      <c r="A8" s="35" t="s">
        <v>2</v>
      </c>
      <c r="B8" s="57">
        <v>2921107.9384615384</v>
      </c>
      <c r="C8" s="26"/>
      <c r="D8" s="21"/>
      <c r="E8" s="65">
        <v>0.02</v>
      </c>
      <c r="G8" s="24">
        <f t="shared" si="0"/>
        <v>58422.158769230766</v>
      </c>
      <c r="H8" s="24">
        <f t="shared" si="1"/>
        <v>116844.31753846153</v>
      </c>
      <c r="J8" s="53"/>
      <c r="K8" s="44">
        <v>0.1</v>
      </c>
      <c r="M8" s="20">
        <f t="shared" si="2"/>
        <v>292110.79384615383</v>
      </c>
      <c r="N8" s="20">
        <f t="shared" si="3"/>
        <v>584221.58769230766</v>
      </c>
      <c r="P8" s="61"/>
      <c r="Q8" s="31">
        <v>2.7E-2</v>
      </c>
      <c r="R8" s="19"/>
      <c r="S8" s="20">
        <f t="shared" si="7"/>
        <v>78869.914338461531</v>
      </c>
      <c r="T8" s="20">
        <f t="shared" si="4"/>
        <v>157739.82867692306</v>
      </c>
      <c r="W8" s="44">
        <v>0.02</v>
      </c>
      <c r="X8" s="19"/>
      <c r="Y8" s="20">
        <f t="shared" si="5"/>
        <v>58422.158769230766</v>
      </c>
      <c r="Z8" s="20">
        <f t="shared" si="6"/>
        <v>116844.31753846153</v>
      </c>
      <c r="AB8" s="37"/>
      <c r="AC8" s="37"/>
    </row>
    <row r="9" spans="1:29">
      <c r="A9" s="35" t="s">
        <v>3</v>
      </c>
      <c r="B9" s="57">
        <v>1424420</v>
      </c>
      <c r="C9" s="26"/>
      <c r="D9" s="21"/>
      <c r="E9" s="65">
        <v>0.02</v>
      </c>
      <c r="G9" s="24">
        <f t="shared" si="0"/>
        <v>28488.400000000001</v>
      </c>
      <c r="H9" s="24">
        <f t="shared" si="1"/>
        <v>56976.800000000003</v>
      </c>
      <c r="J9" s="53"/>
      <c r="K9" s="44">
        <v>0.1</v>
      </c>
      <c r="M9" s="20">
        <f t="shared" si="2"/>
        <v>142442</v>
      </c>
      <c r="N9" s="20">
        <f t="shared" si="3"/>
        <v>284884</v>
      </c>
      <c r="P9" s="61"/>
      <c r="Q9" s="31">
        <v>2.7E-2</v>
      </c>
      <c r="R9" s="19"/>
      <c r="S9" s="20">
        <f t="shared" si="7"/>
        <v>38459.339999999997</v>
      </c>
      <c r="T9" s="20">
        <f t="shared" si="4"/>
        <v>76918.679999999993</v>
      </c>
      <c r="W9" s="44">
        <v>0.02</v>
      </c>
      <c r="X9" s="19"/>
      <c r="Y9" s="20">
        <f t="shared" si="5"/>
        <v>28488.400000000001</v>
      </c>
      <c r="Z9" s="20">
        <f t="shared" si="6"/>
        <v>56976.800000000003</v>
      </c>
      <c r="AB9" s="37"/>
      <c r="AC9" s="37"/>
    </row>
    <row r="10" spans="1:29">
      <c r="A10" s="34" t="s">
        <v>8</v>
      </c>
      <c r="B10" s="57">
        <v>210854</v>
      </c>
      <c r="C10" s="26"/>
      <c r="D10" s="21"/>
      <c r="E10" s="65">
        <v>0.17019999999999999</v>
      </c>
      <c r="G10" s="24">
        <f t="shared" si="0"/>
        <v>35887.3508</v>
      </c>
      <c r="H10" s="24">
        <f t="shared" si="1"/>
        <v>71774.7016</v>
      </c>
      <c r="J10" s="53"/>
      <c r="K10" s="24">
        <v>0.1</v>
      </c>
      <c r="M10" s="20">
        <f t="shared" si="2"/>
        <v>21085.4</v>
      </c>
      <c r="N10" s="20">
        <f t="shared" si="3"/>
        <v>42170.8</v>
      </c>
      <c r="Q10" s="58">
        <v>0.08</v>
      </c>
      <c r="R10" s="19"/>
      <c r="S10" s="20">
        <f t="shared" si="7"/>
        <v>16868.32</v>
      </c>
      <c r="T10" s="20">
        <f t="shared" si="4"/>
        <v>33736.639999999999</v>
      </c>
      <c r="W10" s="24">
        <v>0.17019999999999999</v>
      </c>
      <c r="X10" s="19"/>
      <c r="Y10" s="20">
        <f t="shared" si="5"/>
        <v>35887.3508</v>
      </c>
      <c r="Z10" s="20">
        <f t="shared" si="6"/>
        <v>71774.7016</v>
      </c>
      <c r="AB10" s="37"/>
      <c r="AC10" s="37"/>
    </row>
    <row r="11" spans="1:29">
      <c r="A11" s="35" t="s">
        <v>4</v>
      </c>
      <c r="B11" s="57">
        <v>804486.89230769232</v>
      </c>
      <c r="C11" s="26"/>
      <c r="D11" s="21"/>
      <c r="E11" s="65">
        <v>0</v>
      </c>
      <c r="G11" s="24">
        <f t="shared" si="0"/>
        <v>0</v>
      </c>
      <c r="H11" s="24">
        <f t="shared" si="1"/>
        <v>0</v>
      </c>
      <c r="J11" s="53"/>
      <c r="K11" s="44">
        <v>0.05</v>
      </c>
      <c r="M11" s="20">
        <f t="shared" si="2"/>
        <v>40224.344615384616</v>
      </c>
      <c r="N11" s="20">
        <f t="shared" si="3"/>
        <v>80448.689230769232</v>
      </c>
      <c r="P11" s="61"/>
      <c r="Q11" s="31">
        <v>0</v>
      </c>
      <c r="R11" s="19"/>
      <c r="S11" s="20">
        <f t="shared" si="7"/>
        <v>0</v>
      </c>
      <c r="T11" s="20">
        <f t="shared" si="4"/>
        <v>0</v>
      </c>
      <c r="W11" s="44">
        <v>0</v>
      </c>
      <c r="X11" s="19"/>
      <c r="Y11" s="20">
        <f t="shared" si="5"/>
        <v>0</v>
      </c>
      <c r="Z11" s="20">
        <f t="shared" si="6"/>
        <v>0</v>
      </c>
      <c r="AB11" s="37"/>
      <c r="AC11" s="37"/>
    </row>
    <row r="12" spans="1:29">
      <c r="A12" s="34" t="s">
        <v>7</v>
      </c>
      <c r="B12" s="57">
        <v>154</v>
      </c>
      <c r="C12" s="26"/>
      <c r="D12" s="21"/>
      <c r="E12" s="65">
        <v>0</v>
      </c>
      <c r="G12" s="24">
        <f t="shared" si="0"/>
        <v>0</v>
      </c>
      <c r="H12" s="24">
        <f t="shared" si="1"/>
        <v>0</v>
      </c>
      <c r="J12" s="53"/>
      <c r="K12" s="44">
        <v>0.1</v>
      </c>
      <c r="M12" s="20">
        <f t="shared" si="2"/>
        <v>15.4</v>
      </c>
      <c r="N12" s="20">
        <f t="shared" si="3"/>
        <v>30.8</v>
      </c>
      <c r="P12" s="61"/>
      <c r="Q12" s="31">
        <v>6.1699999999999998E-2</v>
      </c>
      <c r="R12" s="19"/>
      <c r="S12" s="20">
        <f t="shared" si="7"/>
        <v>9.5017999999999994</v>
      </c>
      <c r="T12" s="20">
        <f t="shared" si="4"/>
        <v>19.003599999999999</v>
      </c>
      <c r="W12" s="31">
        <v>0.17</v>
      </c>
      <c r="X12" s="19"/>
      <c r="Y12" s="20">
        <f t="shared" si="5"/>
        <v>26.180000000000003</v>
      </c>
      <c r="Z12" s="20">
        <f t="shared" si="6"/>
        <v>52.360000000000007</v>
      </c>
      <c r="AB12" s="37"/>
      <c r="AC12" s="37"/>
    </row>
    <row r="13" spans="1:29">
      <c r="A13" s="34" t="s">
        <v>70</v>
      </c>
      <c r="B13" s="57">
        <v>1104.0461538461539</v>
      </c>
      <c r="C13" s="26"/>
      <c r="D13" s="21"/>
      <c r="E13" s="65">
        <v>0.156</v>
      </c>
      <c r="G13" s="24">
        <f t="shared" si="0"/>
        <v>172.2312</v>
      </c>
      <c r="H13" s="24">
        <f t="shared" si="1"/>
        <v>344.4624</v>
      </c>
      <c r="J13" s="61"/>
      <c r="K13" s="44">
        <v>0.20419999999999999</v>
      </c>
      <c r="M13" s="20">
        <f t="shared" si="2"/>
        <v>225.44622461538461</v>
      </c>
      <c r="N13" s="20">
        <f t="shared" si="3"/>
        <v>450.89244923076922</v>
      </c>
      <c r="P13" s="61"/>
      <c r="Q13" s="31">
        <v>0.15690000000000001</v>
      </c>
      <c r="R13" s="19"/>
      <c r="S13" s="20">
        <f t="shared" si="7"/>
        <v>173.22484153846156</v>
      </c>
      <c r="T13" s="20">
        <f t="shared" si="4"/>
        <v>346.44968307692312</v>
      </c>
      <c r="W13" s="44">
        <v>0.156</v>
      </c>
      <c r="X13" s="19"/>
      <c r="Y13" s="20">
        <f t="shared" si="5"/>
        <v>172.2312</v>
      </c>
      <c r="Z13" s="20">
        <f t="shared" si="6"/>
        <v>344.4624</v>
      </c>
      <c r="AB13" s="37"/>
      <c r="AC13" s="37"/>
    </row>
    <row r="14" spans="1:29">
      <c r="A14" s="34" t="s">
        <v>71</v>
      </c>
      <c r="B14" s="57">
        <v>6558.9846153846156</v>
      </c>
      <c r="C14" s="26"/>
      <c r="D14" s="21"/>
      <c r="E14" s="65">
        <v>0.156</v>
      </c>
      <c r="G14" s="24">
        <f t="shared" si="0"/>
        <v>1023.2016</v>
      </c>
      <c r="H14" s="24">
        <f t="shared" si="1"/>
        <v>2046.4032</v>
      </c>
      <c r="J14" s="61"/>
      <c r="K14" s="44">
        <v>0.20419999999999999</v>
      </c>
      <c r="M14" s="20">
        <f t="shared" si="2"/>
        <v>1339.3446584615385</v>
      </c>
      <c r="N14" s="20">
        <f t="shared" si="3"/>
        <v>2678.6893169230771</v>
      </c>
      <c r="P14" s="61"/>
      <c r="Q14" s="31">
        <v>0.15690000000000001</v>
      </c>
      <c r="R14" s="19"/>
      <c r="S14" s="20">
        <f t="shared" si="7"/>
        <v>1029.1046861538462</v>
      </c>
      <c r="T14" s="20">
        <f t="shared" si="4"/>
        <v>2058.2093723076923</v>
      </c>
      <c r="W14" s="44">
        <v>0.156</v>
      </c>
      <c r="X14" s="19"/>
      <c r="Y14" s="20">
        <f t="shared" si="5"/>
        <v>1023.2016</v>
      </c>
      <c r="Z14" s="20">
        <f t="shared" si="6"/>
        <v>2046.4032</v>
      </c>
      <c r="AB14" s="37"/>
      <c r="AC14" s="37"/>
    </row>
    <row r="15" spans="1:29">
      <c r="A15" s="34" t="s">
        <v>72</v>
      </c>
      <c r="B15" s="57">
        <v>460.24615384615385</v>
      </c>
      <c r="C15" s="26"/>
      <c r="D15" s="21"/>
      <c r="E15" s="65">
        <v>0.48509999999999998</v>
      </c>
      <c r="G15" s="24">
        <f t="shared" si="0"/>
        <v>223.26540923076922</v>
      </c>
      <c r="H15" s="24">
        <f t="shared" si="1"/>
        <v>446.53081846153844</v>
      </c>
      <c r="J15" s="61"/>
      <c r="K15" s="44">
        <v>0.20419999999999999</v>
      </c>
      <c r="L15" s="39"/>
      <c r="M15" s="20">
        <f t="shared" si="2"/>
        <v>93.982264615384608</v>
      </c>
      <c r="N15" s="20">
        <f t="shared" si="3"/>
        <v>187.96452923076922</v>
      </c>
      <c r="P15" s="61"/>
      <c r="Q15" s="31">
        <v>0.75</v>
      </c>
      <c r="R15" s="19"/>
      <c r="S15" s="20">
        <f t="shared" si="7"/>
        <v>345.18461538461537</v>
      </c>
      <c r="T15" s="20">
        <f t="shared" si="4"/>
        <v>690.36923076923074</v>
      </c>
      <c r="W15" s="44">
        <v>0.81</v>
      </c>
      <c r="X15" s="19"/>
      <c r="Y15" s="20">
        <f t="shared" si="5"/>
        <v>372.79938461538467</v>
      </c>
      <c r="Z15" s="20">
        <f t="shared" si="6"/>
        <v>745.59876923076934</v>
      </c>
      <c r="AB15" s="37"/>
      <c r="AC15" s="37"/>
    </row>
    <row r="16" spans="1:29">
      <c r="A16" s="34" t="s">
        <v>73</v>
      </c>
      <c r="B16" s="57">
        <v>696</v>
      </c>
      <c r="C16" s="26"/>
      <c r="D16" s="21"/>
      <c r="E16" s="65">
        <v>0.35741999999999996</v>
      </c>
      <c r="G16" s="24">
        <f t="shared" si="0"/>
        <v>248.76431999999997</v>
      </c>
      <c r="H16" s="24">
        <f t="shared" si="1"/>
        <v>497.52863999999994</v>
      </c>
      <c r="J16" s="61"/>
      <c r="K16" s="44">
        <v>0.7</v>
      </c>
      <c r="L16" s="39"/>
      <c r="M16" s="20">
        <f t="shared" si="2"/>
        <v>487.2</v>
      </c>
      <c r="N16" s="20">
        <f t="shared" si="3"/>
        <v>974.4</v>
      </c>
      <c r="P16" s="61"/>
      <c r="Q16" s="31">
        <v>0.75</v>
      </c>
      <c r="R16" s="19"/>
      <c r="S16" s="20">
        <f t="shared" si="7"/>
        <v>522</v>
      </c>
      <c r="T16" s="20">
        <f t="shared" si="4"/>
        <v>1044</v>
      </c>
      <c r="W16" s="44">
        <v>0.6</v>
      </c>
      <c r="X16" s="19"/>
      <c r="Y16" s="20">
        <f t="shared" si="5"/>
        <v>417.59999999999997</v>
      </c>
      <c r="Z16" s="20">
        <f t="shared" si="6"/>
        <v>835.19999999999993</v>
      </c>
      <c r="AB16" s="37"/>
      <c r="AC16" s="37"/>
    </row>
    <row r="17" spans="1:29">
      <c r="A17" s="34" t="s">
        <v>74</v>
      </c>
      <c r="B17" s="57">
        <v>845.87692307692305</v>
      </c>
      <c r="C17" s="26"/>
      <c r="D17" s="21"/>
      <c r="E17" s="65">
        <v>0.54</v>
      </c>
      <c r="G17" s="24">
        <f t="shared" si="0"/>
        <v>456.77353846153846</v>
      </c>
      <c r="H17" s="24">
        <f t="shared" si="1"/>
        <v>913.54707692307693</v>
      </c>
      <c r="J17" s="61"/>
      <c r="K17" s="44">
        <v>0.9</v>
      </c>
      <c r="L17" s="39"/>
      <c r="M17" s="20">
        <f t="shared" si="2"/>
        <v>761.28923076923081</v>
      </c>
      <c r="N17" s="20">
        <f t="shared" si="3"/>
        <v>1522.5784615384616</v>
      </c>
      <c r="P17" s="61"/>
      <c r="Q17" s="31">
        <v>0.85</v>
      </c>
      <c r="R17" s="19"/>
      <c r="S17" s="20">
        <f t="shared" si="7"/>
        <v>718.99538461538452</v>
      </c>
      <c r="T17" s="20">
        <f t="shared" si="4"/>
        <v>1437.990769230769</v>
      </c>
      <c r="W17" s="44">
        <v>0.9</v>
      </c>
      <c r="X17" s="19"/>
      <c r="Y17" s="20">
        <f t="shared" si="5"/>
        <v>761.28923076923081</v>
      </c>
      <c r="Z17" s="20">
        <f t="shared" si="6"/>
        <v>1522.5784615384616</v>
      </c>
      <c r="AB17" s="37"/>
      <c r="AC17" s="37"/>
    </row>
    <row r="18" spans="1:29">
      <c r="A18" s="34" t="s">
        <v>75</v>
      </c>
      <c r="B18" s="57">
        <v>1667.4</v>
      </c>
      <c r="C18" s="26"/>
      <c r="D18" s="21"/>
      <c r="E18" s="65">
        <v>0.71489999999999998</v>
      </c>
      <c r="G18" s="24">
        <f t="shared" si="0"/>
        <v>1192.0242600000001</v>
      </c>
      <c r="H18" s="24">
        <f t="shared" si="1"/>
        <v>2384.0485200000003</v>
      </c>
      <c r="J18" s="61"/>
      <c r="K18" s="44">
        <v>1.2</v>
      </c>
      <c r="L18" s="39"/>
      <c r="M18" s="20">
        <f t="shared" si="2"/>
        <v>2000.88</v>
      </c>
      <c r="N18" s="20">
        <f t="shared" si="3"/>
        <v>4001.76</v>
      </c>
      <c r="P18" s="61"/>
      <c r="Q18" s="31">
        <v>1.1000000000000001</v>
      </c>
      <c r="R18" s="19"/>
      <c r="S18" s="20">
        <f t="shared" si="7"/>
        <v>1834.1400000000003</v>
      </c>
      <c r="T18" s="20">
        <f t="shared" si="4"/>
        <v>3668.2800000000007</v>
      </c>
      <c r="W18" s="44">
        <v>1.2</v>
      </c>
      <c r="X18" s="19"/>
      <c r="Y18" s="20">
        <f t="shared" si="5"/>
        <v>2000.88</v>
      </c>
      <c r="Z18" s="20">
        <f t="shared" si="6"/>
        <v>4001.76</v>
      </c>
      <c r="AB18" s="37"/>
      <c r="AC18" s="37"/>
    </row>
    <row r="19" spans="1:29">
      <c r="A19" s="34" t="s">
        <v>76</v>
      </c>
      <c r="B19" s="57">
        <v>0</v>
      </c>
      <c r="C19" s="26"/>
      <c r="D19" s="21"/>
      <c r="E19" s="65">
        <v>0.71489999999999998</v>
      </c>
      <c r="G19" s="24">
        <f t="shared" si="0"/>
        <v>0</v>
      </c>
      <c r="H19" s="24">
        <f t="shared" si="1"/>
        <v>0</v>
      </c>
      <c r="J19" s="53"/>
      <c r="K19" s="44">
        <v>1.2</v>
      </c>
      <c r="L19" s="39"/>
      <c r="M19" s="20">
        <f t="shared" si="2"/>
        <v>0</v>
      </c>
      <c r="N19" s="20">
        <f t="shared" si="3"/>
        <v>0</v>
      </c>
      <c r="P19" s="61"/>
      <c r="Q19" s="31">
        <v>1.2</v>
      </c>
      <c r="R19" s="19"/>
      <c r="S19" s="20">
        <f t="shared" si="7"/>
        <v>0</v>
      </c>
      <c r="T19" s="20">
        <f t="shared" si="4"/>
        <v>0</v>
      </c>
      <c r="W19" s="44">
        <v>1.2</v>
      </c>
      <c r="X19" s="19"/>
      <c r="Y19" s="20">
        <f t="shared" si="5"/>
        <v>0</v>
      </c>
      <c r="Z19" s="20">
        <f t="shared" si="6"/>
        <v>0</v>
      </c>
      <c r="AB19" s="37"/>
      <c r="AC19" s="37"/>
    </row>
    <row r="20" spans="1:29">
      <c r="A20" s="34" t="s">
        <v>77</v>
      </c>
      <c r="B20" s="57">
        <v>275</v>
      </c>
      <c r="C20" s="26"/>
      <c r="D20" s="21"/>
      <c r="E20" s="65">
        <v>4.0999999999999995E-2</v>
      </c>
      <c r="G20" s="24">
        <f t="shared" si="0"/>
        <v>11.274999999999999</v>
      </c>
      <c r="H20" s="24">
        <f t="shared" si="1"/>
        <v>22.549999999999997</v>
      </c>
      <c r="J20" s="61"/>
      <c r="K20" s="44">
        <v>5.9499999999999997E-2</v>
      </c>
      <c r="L20" s="39"/>
      <c r="M20" s="20">
        <f t="shared" si="2"/>
        <v>16.362500000000001</v>
      </c>
      <c r="N20" s="20">
        <f t="shared" si="3"/>
        <v>32.725000000000001</v>
      </c>
      <c r="P20" s="61"/>
      <c r="Q20" s="31">
        <v>4.1200000000000001E-2</v>
      </c>
      <c r="R20" s="19"/>
      <c r="S20" s="20">
        <f t="shared" si="7"/>
        <v>11.33</v>
      </c>
      <c r="T20" s="20">
        <f t="shared" si="4"/>
        <v>22.66</v>
      </c>
      <c r="W20" s="44">
        <v>4.1000000000000002E-2</v>
      </c>
      <c r="X20" s="19"/>
      <c r="Y20" s="20">
        <f t="shared" si="5"/>
        <v>11.275</v>
      </c>
      <c r="Z20" s="20">
        <f t="shared" si="6"/>
        <v>22.55</v>
      </c>
      <c r="AB20" s="37"/>
      <c r="AC20" s="37"/>
    </row>
    <row r="21" spans="1:29">
      <c r="A21" s="34" t="s">
        <v>78</v>
      </c>
      <c r="B21" s="57">
        <v>3342.27</v>
      </c>
      <c r="C21" s="26"/>
      <c r="D21" s="21"/>
      <c r="E21" s="65">
        <v>4.0999999999999995E-2</v>
      </c>
      <c r="G21" s="24">
        <f t="shared" si="0"/>
        <v>137.03306999999998</v>
      </c>
      <c r="H21" s="24">
        <f t="shared" si="1"/>
        <v>274.06613999999996</v>
      </c>
      <c r="J21" s="61"/>
      <c r="K21" s="44">
        <v>5.9499999999999997E-2</v>
      </c>
      <c r="L21" s="39"/>
      <c r="M21" s="20">
        <f t="shared" si="2"/>
        <v>198.86506499999999</v>
      </c>
      <c r="N21" s="20">
        <f t="shared" si="3"/>
        <v>397.73012999999997</v>
      </c>
      <c r="P21" s="61"/>
      <c r="Q21" s="31">
        <v>4.1200000000000001E-2</v>
      </c>
      <c r="R21" s="19"/>
      <c r="S21" s="20">
        <f t="shared" si="7"/>
        <v>137.70152400000001</v>
      </c>
      <c r="T21" s="20">
        <f t="shared" si="4"/>
        <v>275.40304800000001</v>
      </c>
      <c r="W21" s="44">
        <v>4.1000000000000002E-2</v>
      </c>
      <c r="X21" s="19"/>
      <c r="Y21" s="20">
        <f t="shared" si="5"/>
        <v>137.03307000000001</v>
      </c>
      <c r="Z21" s="20">
        <f t="shared" si="6"/>
        <v>274.06614000000002</v>
      </c>
      <c r="AB21" s="37"/>
      <c r="AC21" s="37"/>
    </row>
    <row r="22" spans="1:29">
      <c r="A22" s="34" t="s">
        <v>79</v>
      </c>
      <c r="B22" s="57">
        <v>218</v>
      </c>
      <c r="C22" s="26"/>
      <c r="D22" s="21"/>
      <c r="E22" s="65">
        <v>0.40848000000000007</v>
      </c>
      <c r="G22" s="24">
        <f t="shared" si="0"/>
        <v>89.04864000000002</v>
      </c>
      <c r="H22" s="24">
        <f t="shared" si="1"/>
        <v>178.09728000000004</v>
      </c>
      <c r="J22" s="61"/>
      <c r="K22" s="44">
        <v>5.9499999999999997E-2</v>
      </c>
      <c r="L22" s="39"/>
      <c r="M22" s="20">
        <f t="shared" si="2"/>
        <v>12.971</v>
      </c>
      <c r="N22" s="20">
        <f t="shared" si="3"/>
        <v>25.942</v>
      </c>
      <c r="P22" s="61"/>
      <c r="Q22" s="31">
        <v>0.5</v>
      </c>
      <c r="R22" s="19"/>
      <c r="S22" s="20">
        <f t="shared" si="7"/>
        <v>109</v>
      </c>
      <c r="T22" s="20">
        <f t="shared" si="4"/>
        <v>218</v>
      </c>
      <c r="W22" s="44">
        <v>0.52</v>
      </c>
      <c r="X22" s="39"/>
      <c r="Y22" s="20">
        <f t="shared" si="5"/>
        <v>113.36</v>
      </c>
      <c r="Z22" s="20">
        <f t="shared" si="6"/>
        <v>226.72</v>
      </c>
      <c r="AB22" s="37"/>
      <c r="AC22" s="37"/>
    </row>
    <row r="23" spans="1:29">
      <c r="A23" s="34" t="s">
        <v>80</v>
      </c>
      <c r="B23" s="57">
        <v>24</v>
      </c>
      <c r="C23" s="26"/>
      <c r="D23" s="21"/>
      <c r="E23" s="65">
        <v>0.34039999999999998</v>
      </c>
      <c r="G23" s="24">
        <f t="shared" si="0"/>
        <v>8.1695999999999991</v>
      </c>
      <c r="H23" s="24">
        <f t="shared" si="1"/>
        <v>16.339199999999998</v>
      </c>
      <c r="J23" s="61"/>
      <c r="K23" s="44">
        <v>0.5</v>
      </c>
      <c r="L23" s="39"/>
      <c r="M23" s="20">
        <f t="shared" si="2"/>
        <v>12</v>
      </c>
      <c r="N23" s="20">
        <f t="shared" si="3"/>
        <v>24</v>
      </c>
      <c r="P23" s="61"/>
      <c r="Q23" s="31">
        <v>0.5</v>
      </c>
      <c r="R23" s="19"/>
      <c r="S23" s="20">
        <f t="shared" si="7"/>
        <v>12</v>
      </c>
      <c r="T23" s="20">
        <f t="shared" si="4"/>
        <v>24</v>
      </c>
      <c r="W23" s="44">
        <v>0.43</v>
      </c>
      <c r="X23" s="39"/>
      <c r="Y23" s="20">
        <f t="shared" si="5"/>
        <v>10.32</v>
      </c>
      <c r="Z23" s="20">
        <f t="shared" si="6"/>
        <v>20.64</v>
      </c>
      <c r="AB23" s="37"/>
      <c r="AC23" s="37"/>
    </row>
    <row r="24" spans="1:29">
      <c r="A24" s="34" t="s">
        <v>81</v>
      </c>
      <c r="B24" s="57">
        <v>325.30769230769232</v>
      </c>
      <c r="C24" s="26"/>
      <c r="D24" s="21"/>
      <c r="E24" s="65">
        <v>0.30640000000000001</v>
      </c>
      <c r="G24" s="24">
        <f t="shared" si="0"/>
        <v>99.674276923076931</v>
      </c>
      <c r="H24" s="24">
        <f t="shared" si="1"/>
        <v>199.34855384615386</v>
      </c>
      <c r="J24" s="61"/>
      <c r="K24" s="44">
        <v>0.75</v>
      </c>
      <c r="L24" s="39"/>
      <c r="M24" s="20">
        <f t="shared" si="2"/>
        <v>243.98076923076923</v>
      </c>
      <c r="N24" s="20">
        <f t="shared" si="3"/>
        <v>487.96153846153845</v>
      </c>
      <c r="P24" s="61"/>
      <c r="Q24" s="31">
        <v>0.5</v>
      </c>
      <c r="R24" s="19"/>
      <c r="S24" s="20">
        <f t="shared" si="7"/>
        <v>162.65384615384616</v>
      </c>
      <c r="T24" s="20">
        <f t="shared" si="4"/>
        <v>325.30769230769232</v>
      </c>
      <c r="W24" s="44">
        <v>0.39</v>
      </c>
      <c r="X24" s="39"/>
      <c r="Y24" s="20">
        <f t="shared" si="5"/>
        <v>126.87</v>
      </c>
      <c r="Z24" s="20">
        <f t="shared" si="6"/>
        <v>253.74</v>
      </c>
      <c r="AB24" s="37"/>
      <c r="AC24" s="37"/>
    </row>
    <row r="25" spans="1:29">
      <c r="A25" s="34" t="s">
        <v>82</v>
      </c>
      <c r="B25" s="57">
        <v>151.76923076923077</v>
      </c>
      <c r="C25" s="26"/>
      <c r="D25" s="21"/>
      <c r="E25" s="65">
        <v>0.67408000000000001</v>
      </c>
      <c r="G25" s="24">
        <f t="shared" si="0"/>
        <v>102.30460307692309</v>
      </c>
      <c r="H25" s="24">
        <f t="shared" si="1"/>
        <v>204.60920615384617</v>
      </c>
      <c r="J25" s="61"/>
      <c r="K25" s="44">
        <v>0.95</v>
      </c>
      <c r="L25" s="39"/>
      <c r="M25" s="20">
        <f t="shared" si="2"/>
        <v>144.18076923076922</v>
      </c>
      <c r="N25" s="20">
        <f t="shared" si="3"/>
        <v>288.36153846153843</v>
      </c>
      <c r="P25" s="61"/>
      <c r="Q25" s="31">
        <v>0.75</v>
      </c>
      <c r="R25" s="19"/>
      <c r="S25" s="20">
        <f t="shared" si="7"/>
        <v>113.82692307692308</v>
      </c>
      <c r="T25" s="20">
        <f t="shared" si="4"/>
        <v>227.65384615384616</v>
      </c>
      <c r="W25" s="44">
        <v>0.85</v>
      </c>
      <c r="X25" s="39"/>
      <c r="Y25" s="20">
        <f t="shared" si="5"/>
        <v>129.00384615384615</v>
      </c>
      <c r="Z25" s="20">
        <f t="shared" si="6"/>
        <v>258.00769230769231</v>
      </c>
      <c r="AB25" s="37"/>
      <c r="AC25" s="37"/>
    </row>
    <row r="26" spans="1:29">
      <c r="A26" s="34" t="s">
        <v>83</v>
      </c>
      <c r="B26" s="57">
        <v>0</v>
      </c>
      <c r="C26" s="26"/>
      <c r="D26" s="21"/>
      <c r="E26" s="65">
        <v>0.67408000000000001</v>
      </c>
      <c r="G26" s="24">
        <f t="shared" si="0"/>
        <v>0</v>
      </c>
      <c r="H26" s="24">
        <f t="shared" si="1"/>
        <v>0</v>
      </c>
      <c r="J26" s="53"/>
      <c r="K26" s="44">
        <v>0.95</v>
      </c>
      <c r="L26" s="39"/>
      <c r="M26" s="20">
        <f t="shared" si="2"/>
        <v>0</v>
      </c>
      <c r="N26" s="20">
        <f t="shared" si="3"/>
        <v>0</v>
      </c>
      <c r="P26" s="61"/>
      <c r="Q26" s="31">
        <v>0.85</v>
      </c>
      <c r="R26" s="19"/>
      <c r="S26" s="20">
        <f t="shared" si="7"/>
        <v>0</v>
      </c>
      <c r="T26" s="20">
        <f t="shared" si="4"/>
        <v>0</v>
      </c>
      <c r="W26" s="44">
        <v>0.85</v>
      </c>
      <c r="X26" s="39"/>
      <c r="Y26" s="20">
        <f t="shared" si="5"/>
        <v>0</v>
      </c>
      <c r="Z26" s="20">
        <f t="shared" si="6"/>
        <v>0</v>
      </c>
      <c r="AB26" s="37"/>
      <c r="AC26" s="37"/>
    </row>
    <row r="27" spans="1:29">
      <c r="A27" s="34" t="s">
        <v>84</v>
      </c>
      <c r="B27" s="57">
        <v>6556.1384615384613</v>
      </c>
      <c r="C27" s="26"/>
      <c r="D27" s="21"/>
      <c r="E27" s="65">
        <v>9.5280000000000004E-2</v>
      </c>
      <c r="G27" s="24">
        <f t="shared" si="0"/>
        <v>624.66887261538466</v>
      </c>
      <c r="H27" s="24">
        <f t="shared" si="1"/>
        <v>1249.3377452307693</v>
      </c>
      <c r="J27" s="53"/>
      <c r="K27" s="44">
        <v>0.13</v>
      </c>
      <c r="L27" s="39"/>
      <c r="M27" s="20">
        <f t="shared" si="2"/>
        <v>852.298</v>
      </c>
      <c r="N27" s="20">
        <f t="shared" si="3"/>
        <v>1704.596</v>
      </c>
      <c r="P27" s="61"/>
      <c r="Q27" s="31">
        <v>0.12</v>
      </c>
      <c r="R27" s="19"/>
      <c r="S27" s="20">
        <f t="shared" si="7"/>
        <v>786.73661538461533</v>
      </c>
      <c r="T27" s="20">
        <f t="shared" si="4"/>
        <v>1573.4732307692307</v>
      </c>
      <c r="W27" s="44">
        <v>0.156</v>
      </c>
      <c r="X27" s="19"/>
      <c r="Y27" s="20">
        <f t="shared" si="5"/>
        <v>1022.7575999999999</v>
      </c>
      <c r="Z27" s="20">
        <f t="shared" si="6"/>
        <v>2045.5151999999998</v>
      </c>
      <c r="AB27" s="37"/>
      <c r="AC27" s="37"/>
    </row>
    <row r="28" spans="1:29">
      <c r="A28" s="34" t="s">
        <v>85</v>
      </c>
      <c r="B28" s="57">
        <v>559.70000000000005</v>
      </c>
      <c r="C28" s="26"/>
      <c r="D28" s="21"/>
      <c r="E28" s="65">
        <v>0.11568000000000002</v>
      </c>
      <c r="G28" s="24">
        <f t="shared" si="0"/>
        <v>64.746096000000023</v>
      </c>
      <c r="H28" s="24">
        <f t="shared" si="1"/>
        <v>129.49219200000005</v>
      </c>
      <c r="K28" s="44">
        <v>0.187</v>
      </c>
      <c r="L28" s="39"/>
      <c r="M28" s="20">
        <f t="shared" si="2"/>
        <v>104.66390000000001</v>
      </c>
      <c r="N28" s="20">
        <f t="shared" si="3"/>
        <v>209.32780000000002</v>
      </c>
      <c r="P28" s="61"/>
      <c r="Q28" s="31">
        <v>0.17</v>
      </c>
      <c r="R28" s="19"/>
      <c r="S28" s="20">
        <f t="shared" si="7"/>
        <v>95.149000000000015</v>
      </c>
      <c r="T28" s="20">
        <f t="shared" si="4"/>
        <v>190.29800000000003</v>
      </c>
      <c r="W28" s="44">
        <v>0.156</v>
      </c>
      <c r="X28" s="19"/>
      <c r="Y28" s="20">
        <f t="shared" si="5"/>
        <v>87.313200000000009</v>
      </c>
      <c r="Z28" s="20">
        <f t="shared" si="6"/>
        <v>174.62640000000002</v>
      </c>
      <c r="AB28" s="37"/>
      <c r="AC28" s="37"/>
    </row>
    <row r="29" spans="1:29">
      <c r="A29" s="34" t="s">
        <v>86</v>
      </c>
      <c r="B29" s="57">
        <v>161</v>
      </c>
      <c r="C29" s="26"/>
      <c r="D29" s="21"/>
      <c r="E29" s="65">
        <v>0.27232000000000001</v>
      </c>
      <c r="G29" s="24">
        <f t="shared" si="0"/>
        <v>43.843519999999998</v>
      </c>
      <c r="H29" s="24">
        <f t="shared" si="1"/>
        <v>87.687039999999996</v>
      </c>
      <c r="K29" s="44">
        <v>0.2</v>
      </c>
      <c r="L29" s="39"/>
      <c r="M29" s="20">
        <f t="shared" si="2"/>
        <v>32.200000000000003</v>
      </c>
      <c r="N29" s="20">
        <f t="shared" si="3"/>
        <v>64.400000000000006</v>
      </c>
      <c r="P29" s="61"/>
      <c r="Q29" s="31">
        <v>0.25</v>
      </c>
      <c r="R29" s="19"/>
      <c r="S29" s="20">
        <f t="shared" si="7"/>
        <v>40.25</v>
      </c>
      <c r="T29" s="20">
        <f t="shared" si="4"/>
        <v>80.5</v>
      </c>
      <c r="W29" s="44">
        <v>0.81</v>
      </c>
      <c r="X29" s="19"/>
      <c r="Y29" s="20">
        <f t="shared" si="5"/>
        <v>130.41</v>
      </c>
      <c r="Z29" s="20">
        <f t="shared" si="6"/>
        <v>260.82</v>
      </c>
      <c r="AB29" s="37"/>
      <c r="AC29" s="37"/>
    </row>
    <row r="30" spans="1:29">
      <c r="A30" s="34" t="s">
        <v>87</v>
      </c>
      <c r="B30" s="57">
        <v>1073.17</v>
      </c>
      <c r="C30" s="26"/>
      <c r="D30" s="21"/>
      <c r="E30" s="65">
        <v>0.20424000000000003</v>
      </c>
      <c r="G30" s="24">
        <f t="shared" si="0"/>
        <v>219.18424080000005</v>
      </c>
      <c r="H30" s="24">
        <f t="shared" si="1"/>
        <v>438.36848160000011</v>
      </c>
      <c r="K30" s="44">
        <v>0.24199999999999999</v>
      </c>
      <c r="L30" s="39"/>
      <c r="M30" s="20">
        <f t="shared" si="2"/>
        <v>259.70714000000004</v>
      </c>
      <c r="N30" s="20">
        <f t="shared" si="3"/>
        <v>519.41428000000008</v>
      </c>
      <c r="P30" s="61"/>
      <c r="Q30" s="31">
        <v>0.3</v>
      </c>
      <c r="R30" s="19"/>
      <c r="S30" s="20">
        <f t="shared" si="7"/>
        <v>321.95100000000002</v>
      </c>
      <c r="T30" s="20">
        <f t="shared" si="4"/>
        <v>643.90200000000004</v>
      </c>
      <c r="W30" s="44">
        <v>0.6</v>
      </c>
      <c r="X30" s="19"/>
      <c r="Y30" s="20">
        <f t="shared" si="5"/>
        <v>643.90200000000004</v>
      </c>
      <c r="Z30" s="20">
        <f t="shared" si="6"/>
        <v>1287.8040000000001</v>
      </c>
      <c r="AB30" s="37"/>
      <c r="AC30" s="37"/>
    </row>
    <row r="31" spans="1:29">
      <c r="A31" s="34" t="s">
        <v>88</v>
      </c>
      <c r="B31" s="57">
        <v>94</v>
      </c>
      <c r="C31" s="26"/>
      <c r="D31" s="21"/>
      <c r="E31" s="65">
        <v>0.11576</v>
      </c>
      <c r="G31" s="24">
        <f t="shared" si="0"/>
        <v>10.88144</v>
      </c>
      <c r="H31" s="24">
        <f t="shared" si="1"/>
        <v>21.762879999999999</v>
      </c>
      <c r="K31" s="44">
        <v>0.11</v>
      </c>
      <c r="L31" s="39"/>
      <c r="M31" s="20">
        <f t="shared" si="2"/>
        <v>10.34</v>
      </c>
      <c r="N31" s="20">
        <f t="shared" si="3"/>
        <v>20.68</v>
      </c>
      <c r="P31" s="61"/>
      <c r="Q31" s="31">
        <v>0.1</v>
      </c>
      <c r="R31" s="19"/>
      <c r="S31" s="20">
        <f t="shared" si="7"/>
        <v>9.4</v>
      </c>
      <c r="T31" s="20">
        <f t="shared" si="4"/>
        <v>18.8</v>
      </c>
      <c r="W31" s="44">
        <v>0.9</v>
      </c>
      <c r="X31" s="19"/>
      <c r="Y31" s="20">
        <f t="shared" si="5"/>
        <v>84.600000000000009</v>
      </c>
      <c r="Z31" s="20">
        <f t="shared" si="6"/>
        <v>169.20000000000002</v>
      </c>
      <c r="AB31" s="37"/>
      <c r="AC31" s="37"/>
    </row>
    <row r="32" spans="1:29">
      <c r="A32" s="34" t="s">
        <v>89</v>
      </c>
      <c r="B32" s="57">
        <v>2806</v>
      </c>
      <c r="C32" s="26"/>
      <c r="D32" s="21"/>
      <c r="E32" s="65">
        <v>0.61272000000000004</v>
      </c>
      <c r="G32" s="24">
        <f t="shared" si="0"/>
        <v>1719.29232</v>
      </c>
      <c r="H32" s="24">
        <f t="shared" si="1"/>
        <v>3438.58464</v>
      </c>
      <c r="K32" s="44">
        <v>0.54</v>
      </c>
      <c r="L32" s="39"/>
      <c r="M32" s="20">
        <f t="shared" si="2"/>
        <v>1515.24</v>
      </c>
      <c r="N32" s="20">
        <f t="shared" si="3"/>
        <v>3030.48</v>
      </c>
      <c r="P32" s="61"/>
      <c r="Q32" s="31">
        <v>0.45</v>
      </c>
      <c r="R32" s="19"/>
      <c r="S32" s="20">
        <f t="shared" si="7"/>
        <v>1262.7</v>
      </c>
      <c r="T32" s="20">
        <f t="shared" si="4"/>
        <v>2525.4</v>
      </c>
      <c r="W32" s="44">
        <v>1.2</v>
      </c>
      <c r="X32" s="19"/>
      <c r="Y32" s="20">
        <f t="shared" si="5"/>
        <v>3367.2</v>
      </c>
      <c r="Z32" s="20">
        <f t="shared" si="6"/>
        <v>6734.4</v>
      </c>
      <c r="AB32" s="37"/>
      <c r="AC32" s="37"/>
    </row>
    <row r="33" spans="1:29">
      <c r="A33" s="34" t="s">
        <v>90</v>
      </c>
      <c r="B33" s="57">
        <v>343.26153846153846</v>
      </c>
      <c r="C33" s="26"/>
      <c r="D33" s="21"/>
      <c r="E33" s="65">
        <v>0.61272000000000004</v>
      </c>
      <c r="G33" s="24">
        <f t="shared" si="0"/>
        <v>210.32320984615387</v>
      </c>
      <c r="H33" s="24">
        <f t="shared" si="1"/>
        <v>420.64641969230775</v>
      </c>
      <c r="K33" s="44">
        <v>0.67200000000000004</v>
      </c>
      <c r="L33" s="39"/>
      <c r="M33" s="20">
        <f t="shared" si="2"/>
        <v>230.67175384615385</v>
      </c>
      <c r="N33" s="20">
        <f t="shared" si="3"/>
        <v>461.3435076923077</v>
      </c>
      <c r="P33" s="61"/>
      <c r="Q33" s="31">
        <v>0.65</v>
      </c>
      <c r="R33" s="19"/>
      <c r="S33" s="20">
        <f>(SUM(,$B33)*Q33)</f>
        <v>223.12</v>
      </c>
      <c r="T33" s="20">
        <f t="shared" si="4"/>
        <v>446.24</v>
      </c>
      <c r="W33" s="44">
        <v>1.79</v>
      </c>
      <c r="X33" s="19"/>
      <c r="Y33" s="20">
        <f t="shared" si="5"/>
        <v>614.43815384615391</v>
      </c>
      <c r="Z33" s="20">
        <f t="shared" si="6"/>
        <v>1228.8763076923078</v>
      </c>
      <c r="AB33" s="37"/>
      <c r="AC33" s="37"/>
    </row>
    <row r="34" spans="1:29" s="22" customFormat="1" ht="45" customHeight="1">
      <c r="A34" s="75" t="s">
        <v>30</v>
      </c>
      <c r="B34" s="76" t="s">
        <v>61</v>
      </c>
      <c r="C34" s="25"/>
      <c r="E34" s="69" t="s">
        <v>152</v>
      </c>
      <c r="F34" s="43"/>
      <c r="G34" s="71" t="s">
        <v>68</v>
      </c>
      <c r="H34" s="70" t="s">
        <v>112</v>
      </c>
      <c r="K34" s="81" t="s">
        <v>66</v>
      </c>
      <c r="L34" s="36"/>
      <c r="M34" s="81" t="s">
        <v>68</v>
      </c>
      <c r="N34" s="82" t="s">
        <v>111</v>
      </c>
      <c r="P34" s="60"/>
      <c r="Q34" s="68" t="s">
        <v>152</v>
      </c>
      <c r="R34" s="36"/>
      <c r="S34" s="48" t="s">
        <v>68</v>
      </c>
      <c r="T34" s="49" t="s">
        <v>111</v>
      </c>
      <c r="V34" s="64"/>
      <c r="W34" s="87" t="s">
        <v>152</v>
      </c>
      <c r="X34" s="36"/>
      <c r="Y34" s="88" t="s">
        <v>68</v>
      </c>
      <c r="Z34" s="89" t="s">
        <v>111</v>
      </c>
      <c r="AB34" s="37"/>
      <c r="AC34" s="37"/>
    </row>
    <row r="35" spans="1:29" s="22" customFormat="1">
      <c r="A35" s="33" t="s">
        <v>10</v>
      </c>
      <c r="B35" s="57">
        <v>3209594.2615384618</v>
      </c>
      <c r="C35" s="25"/>
      <c r="E35" s="65">
        <v>0.02</v>
      </c>
      <c r="F35" s="43"/>
      <c r="G35" s="24">
        <f t="shared" ref="G35:G52" si="8">(SUM(,B35)*E35)</f>
        <v>64191.885230769236</v>
      </c>
      <c r="H35" s="24">
        <f>G35*2</f>
        <v>128383.77046153847</v>
      </c>
      <c r="J35" s="38"/>
      <c r="K35" s="44">
        <v>0.05</v>
      </c>
      <c r="L35" s="36"/>
      <c r="M35" s="20">
        <f>(SUM(,$B35)*K35)</f>
        <v>160479.7130769231</v>
      </c>
      <c r="N35" s="20">
        <f t="shared" si="3"/>
        <v>320959.4261538462</v>
      </c>
      <c r="P35" s="60"/>
      <c r="Q35" s="31">
        <v>0.03</v>
      </c>
      <c r="R35" s="36"/>
      <c r="S35" s="20">
        <f>(SUM(,$B35)*Q35)</f>
        <v>96287.827846153843</v>
      </c>
      <c r="T35" s="20">
        <f t="shared" ref="T35:T52" si="9">S35*2</f>
        <v>192575.65569230769</v>
      </c>
      <c r="V35" s="63"/>
      <c r="W35" s="31">
        <v>0.03</v>
      </c>
      <c r="X35" s="36"/>
      <c r="Y35" s="20">
        <f t="shared" si="5"/>
        <v>96287.827846153843</v>
      </c>
      <c r="Z35" s="20">
        <f t="shared" ref="Z35:Z52" si="10">Y35*2</f>
        <v>192575.65569230769</v>
      </c>
      <c r="AB35" s="37"/>
      <c r="AC35" s="37"/>
    </row>
    <row r="36" spans="1:29" s="22" customFormat="1">
      <c r="A36" s="34" t="s">
        <v>11</v>
      </c>
      <c r="B36" s="57">
        <v>180</v>
      </c>
      <c r="C36" s="25"/>
      <c r="E36" s="65">
        <v>0.21</v>
      </c>
      <c r="F36" s="43"/>
      <c r="G36" s="24">
        <f t="shared" si="8"/>
        <v>37.799999999999997</v>
      </c>
      <c r="H36" s="24">
        <f t="shared" ref="H36:H52" si="11">G36*2</f>
        <v>75.599999999999994</v>
      </c>
      <c r="J36" s="38"/>
      <c r="K36" s="44">
        <v>0.128</v>
      </c>
      <c r="L36" s="36"/>
      <c r="M36" s="20">
        <f t="shared" ref="M36:M52" si="12">(SUM(,$B36)*K36)</f>
        <v>23.04</v>
      </c>
      <c r="N36" s="20">
        <f t="shared" si="3"/>
        <v>46.08</v>
      </c>
      <c r="P36" s="60"/>
      <c r="Q36" s="31">
        <v>0.42549999999999999</v>
      </c>
      <c r="R36" s="36"/>
      <c r="S36" s="20">
        <f t="shared" ref="S36:S52" si="13">(SUM(,$B36)*Q36)</f>
        <v>76.59</v>
      </c>
      <c r="T36" s="20">
        <f t="shared" si="9"/>
        <v>153.18</v>
      </c>
      <c r="V36" s="63"/>
      <c r="W36" s="44">
        <v>0.21</v>
      </c>
      <c r="X36" s="36"/>
      <c r="Y36" s="20">
        <f t="shared" si="5"/>
        <v>37.799999999999997</v>
      </c>
      <c r="Z36" s="20">
        <f t="shared" si="10"/>
        <v>75.599999999999994</v>
      </c>
      <c r="AB36" s="37"/>
      <c r="AC36" s="37"/>
    </row>
    <row r="37" spans="1:29" s="22" customFormat="1">
      <c r="A37" s="33" t="s">
        <v>91</v>
      </c>
      <c r="B37" s="57">
        <v>6290</v>
      </c>
      <c r="C37" s="25"/>
      <c r="E37" s="65">
        <v>0.03</v>
      </c>
      <c r="F37" s="43"/>
      <c r="G37" s="24">
        <f t="shared" si="8"/>
        <v>188.7</v>
      </c>
      <c r="H37" s="24">
        <f t="shared" si="11"/>
        <v>377.4</v>
      </c>
      <c r="J37" s="38"/>
      <c r="K37" s="44">
        <v>6.8000000000000005E-2</v>
      </c>
      <c r="L37" s="40"/>
      <c r="M37" s="20">
        <f t="shared" si="12"/>
        <v>427.72</v>
      </c>
      <c r="N37" s="20">
        <f t="shared" si="3"/>
        <v>855.44</v>
      </c>
      <c r="P37" s="62"/>
      <c r="Q37" s="31">
        <v>0.1</v>
      </c>
      <c r="R37" s="36"/>
      <c r="S37" s="20">
        <f t="shared" si="13"/>
        <v>629</v>
      </c>
      <c r="T37" s="20">
        <f t="shared" si="9"/>
        <v>1258</v>
      </c>
      <c r="V37" s="63"/>
      <c r="W37" s="44">
        <v>4.9000000000000002E-2</v>
      </c>
      <c r="X37" s="36"/>
      <c r="Y37" s="20">
        <f t="shared" si="5"/>
        <v>308.21000000000004</v>
      </c>
      <c r="Z37" s="20">
        <f t="shared" si="10"/>
        <v>616.42000000000007</v>
      </c>
      <c r="AB37" s="37"/>
      <c r="AC37" s="37"/>
    </row>
    <row r="38" spans="1:29" s="22" customFormat="1">
      <c r="A38" s="33" t="s">
        <v>92</v>
      </c>
      <c r="B38" s="57">
        <v>118</v>
      </c>
      <c r="C38" s="25"/>
      <c r="E38" s="65">
        <v>0.03</v>
      </c>
      <c r="F38" s="43"/>
      <c r="G38" s="24">
        <f t="shared" si="8"/>
        <v>3.54</v>
      </c>
      <c r="H38" s="24">
        <f t="shared" si="11"/>
        <v>7.08</v>
      </c>
      <c r="J38" s="60"/>
      <c r="K38" s="44">
        <v>6.8000000000000005E-2</v>
      </c>
      <c r="L38" s="40"/>
      <c r="M38" s="20">
        <f t="shared" si="12"/>
        <v>8.0240000000000009</v>
      </c>
      <c r="N38" s="20">
        <f t="shared" si="3"/>
        <v>16.048000000000002</v>
      </c>
      <c r="P38" s="62"/>
      <c r="Q38" s="31">
        <v>0.1</v>
      </c>
      <c r="R38" s="36"/>
      <c r="S38" s="20">
        <f t="shared" si="13"/>
        <v>11.8</v>
      </c>
      <c r="T38" s="20">
        <f t="shared" si="9"/>
        <v>23.6</v>
      </c>
      <c r="V38" s="63"/>
      <c r="W38" s="44">
        <v>4.9000000000000002E-2</v>
      </c>
      <c r="X38" s="36"/>
      <c r="Y38" s="20">
        <f t="shared" si="5"/>
        <v>5.782</v>
      </c>
      <c r="Z38" s="20">
        <f t="shared" si="10"/>
        <v>11.564</v>
      </c>
      <c r="AB38" s="37"/>
      <c r="AC38" s="37"/>
    </row>
    <row r="39" spans="1:29" s="22" customFormat="1">
      <c r="A39" s="33" t="s">
        <v>93</v>
      </c>
      <c r="B39" s="57">
        <v>0</v>
      </c>
      <c r="C39" s="25"/>
      <c r="E39" s="65">
        <v>0.03</v>
      </c>
      <c r="F39" s="43"/>
      <c r="G39" s="24">
        <f t="shared" si="8"/>
        <v>0</v>
      </c>
      <c r="H39" s="24">
        <f t="shared" si="11"/>
        <v>0</v>
      </c>
      <c r="J39" s="60"/>
      <c r="K39" s="44">
        <v>6.8000000000000005E-2</v>
      </c>
      <c r="L39" s="40"/>
      <c r="M39" s="20">
        <f t="shared" si="12"/>
        <v>0</v>
      </c>
      <c r="N39" s="20">
        <f t="shared" si="3"/>
        <v>0</v>
      </c>
      <c r="P39" s="62"/>
      <c r="Q39" s="31">
        <v>0.1</v>
      </c>
      <c r="R39" s="36"/>
      <c r="S39" s="20">
        <f t="shared" si="13"/>
        <v>0</v>
      </c>
      <c r="T39" s="20">
        <f t="shared" si="9"/>
        <v>0</v>
      </c>
      <c r="V39" s="63"/>
      <c r="W39" s="44">
        <v>0.3</v>
      </c>
      <c r="X39" s="36"/>
      <c r="Y39" s="20">
        <f t="shared" si="5"/>
        <v>0</v>
      </c>
      <c r="Z39" s="20">
        <f t="shared" si="10"/>
        <v>0</v>
      </c>
      <c r="AB39" s="37"/>
      <c r="AC39" s="37"/>
    </row>
    <row r="40" spans="1:29" s="22" customFormat="1">
      <c r="A40" s="33" t="s">
        <v>94</v>
      </c>
      <c r="B40" s="57">
        <v>0</v>
      </c>
      <c r="C40" s="25"/>
      <c r="E40" s="65">
        <v>0.03</v>
      </c>
      <c r="F40" s="43"/>
      <c r="G40" s="24">
        <f t="shared" si="8"/>
        <v>0</v>
      </c>
      <c r="H40" s="24">
        <f t="shared" si="11"/>
        <v>0</v>
      </c>
      <c r="J40" s="60"/>
      <c r="K40" s="44">
        <v>0.3</v>
      </c>
      <c r="L40" s="40"/>
      <c r="M40" s="20">
        <f t="shared" si="12"/>
        <v>0</v>
      </c>
      <c r="N40" s="20">
        <f t="shared" si="3"/>
        <v>0</v>
      </c>
      <c r="P40" s="62"/>
      <c r="Q40" s="31">
        <v>0.1</v>
      </c>
      <c r="R40" s="36"/>
      <c r="S40" s="20">
        <f t="shared" si="13"/>
        <v>0</v>
      </c>
      <c r="T40" s="20">
        <f t="shared" si="9"/>
        <v>0</v>
      </c>
      <c r="V40" s="63"/>
      <c r="W40" s="44">
        <v>0.3</v>
      </c>
      <c r="X40" s="36"/>
      <c r="Y40" s="20">
        <f t="shared" si="5"/>
        <v>0</v>
      </c>
      <c r="Z40" s="20">
        <f t="shared" si="10"/>
        <v>0</v>
      </c>
      <c r="AB40" s="37"/>
      <c r="AC40" s="37"/>
    </row>
    <row r="41" spans="1:29" s="22" customFormat="1">
      <c r="A41" s="33" t="s">
        <v>95</v>
      </c>
      <c r="B41" s="57">
        <v>0</v>
      </c>
      <c r="C41" s="25"/>
      <c r="E41" s="65">
        <v>0.03</v>
      </c>
      <c r="F41" s="43"/>
      <c r="G41" s="24">
        <f t="shared" si="8"/>
        <v>0</v>
      </c>
      <c r="H41" s="24">
        <f t="shared" si="11"/>
        <v>0</v>
      </c>
      <c r="J41" s="60"/>
      <c r="K41" s="44">
        <v>0.3</v>
      </c>
      <c r="L41" s="40"/>
      <c r="M41" s="20">
        <f t="shared" si="12"/>
        <v>0</v>
      </c>
      <c r="N41" s="20">
        <f t="shared" si="3"/>
        <v>0</v>
      </c>
      <c r="P41" s="62"/>
      <c r="Q41" s="31">
        <v>0.1</v>
      </c>
      <c r="R41" s="36"/>
      <c r="S41" s="20">
        <f t="shared" si="13"/>
        <v>0</v>
      </c>
      <c r="T41" s="20">
        <f t="shared" si="9"/>
        <v>0</v>
      </c>
      <c r="V41" s="63"/>
      <c r="W41" s="44">
        <v>0.25</v>
      </c>
      <c r="X41" s="36"/>
      <c r="Y41" s="20">
        <f t="shared" si="5"/>
        <v>0</v>
      </c>
      <c r="Z41" s="20">
        <f t="shared" si="10"/>
        <v>0</v>
      </c>
      <c r="AB41" s="37"/>
      <c r="AC41" s="37"/>
    </row>
    <row r="42" spans="1:29" s="22" customFormat="1">
      <c r="A42" s="33" t="s">
        <v>96</v>
      </c>
      <c r="B42" s="57">
        <v>0</v>
      </c>
      <c r="C42" s="25"/>
      <c r="E42" s="65">
        <v>0.03</v>
      </c>
      <c r="F42" s="43"/>
      <c r="G42" s="24">
        <f t="shared" si="8"/>
        <v>0</v>
      </c>
      <c r="H42" s="24">
        <f t="shared" si="11"/>
        <v>0</v>
      </c>
      <c r="J42" s="60"/>
      <c r="K42" s="44">
        <v>0.3</v>
      </c>
      <c r="L42" s="40"/>
      <c r="M42" s="20">
        <f t="shared" si="12"/>
        <v>0</v>
      </c>
      <c r="N42" s="20">
        <f t="shared" si="3"/>
        <v>0</v>
      </c>
      <c r="P42" s="62"/>
      <c r="Q42" s="31">
        <v>0.1</v>
      </c>
      <c r="R42" s="36"/>
      <c r="S42" s="20">
        <f t="shared" si="13"/>
        <v>0</v>
      </c>
      <c r="T42" s="20">
        <f t="shared" si="9"/>
        <v>0</v>
      </c>
      <c r="V42" s="63"/>
      <c r="W42" s="44">
        <v>0.4</v>
      </c>
      <c r="X42" s="36"/>
      <c r="Y42" s="20">
        <f t="shared" si="5"/>
        <v>0</v>
      </c>
      <c r="Z42" s="20">
        <f t="shared" si="10"/>
        <v>0</v>
      </c>
      <c r="AB42" s="37"/>
      <c r="AC42" s="37"/>
    </row>
    <row r="43" spans="1:29" s="22" customFormat="1">
      <c r="A43" s="33" t="s">
        <v>97</v>
      </c>
      <c r="B43" s="57">
        <v>0</v>
      </c>
      <c r="C43" s="25"/>
      <c r="E43" s="65">
        <v>0.03</v>
      </c>
      <c r="F43" s="43"/>
      <c r="G43" s="24">
        <f t="shared" si="8"/>
        <v>0</v>
      </c>
      <c r="H43" s="24">
        <f t="shared" si="11"/>
        <v>0</v>
      </c>
      <c r="J43" s="60"/>
      <c r="K43" s="44">
        <v>0.3</v>
      </c>
      <c r="L43" s="40"/>
      <c r="M43" s="20">
        <f t="shared" si="12"/>
        <v>0</v>
      </c>
      <c r="N43" s="20">
        <f t="shared" si="3"/>
        <v>0</v>
      </c>
      <c r="P43" s="62"/>
      <c r="Q43" s="31">
        <v>0.1</v>
      </c>
      <c r="R43" s="36"/>
      <c r="S43" s="20">
        <f t="shared" si="13"/>
        <v>0</v>
      </c>
      <c r="T43" s="20">
        <f t="shared" si="9"/>
        <v>0</v>
      </c>
      <c r="V43" s="63"/>
      <c r="W43" s="44">
        <v>0.4</v>
      </c>
      <c r="X43" s="36"/>
      <c r="Y43" s="20">
        <f t="shared" si="5"/>
        <v>0</v>
      </c>
      <c r="Z43" s="20">
        <f t="shared" si="10"/>
        <v>0</v>
      </c>
      <c r="AB43" s="37"/>
      <c r="AC43" s="37"/>
    </row>
    <row r="44" spans="1:29" s="22" customFormat="1">
      <c r="A44" s="33" t="s">
        <v>98</v>
      </c>
      <c r="B44" s="57">
        <v>0</v>
      </c>
      <c r="C44" s="25"/>
      <c r="E44" s="65">
        <v>0.21280000000000002</v>
      </c>
      <c r="F44" s="43"/>
      <c r="G44" s="24">
        <f t="shared" si="8"/>
        <v>0</v>
      </c>
      <c r="H44" s="24">
        <f t="shared" si="11"/>
        <v>0</v>
      </c>
      <c r="J44" s="60"/>
      <c r="K44" s="44">
        <v>0.31</v>
      </c>
      <c r="L44" s="40"/>
      <c r="M44" s="20">
        <f t="shared" si="12"/>
        <v>0</v>
      </c>
      <c r="N44" s="66">
        <f t="shared" si="3"/>
        <v>0</v>
      </c>
      <c r="P44" s="60"/>
      <c r="Q44" s="31">
        <v>0.42549999999999999</v>
      </c>
      <c r="R44" s="40"/>
      <c r="S44" s="20">
        <f t="shared" si="13"/>
        <v>0</v>
      </c>
      <c r="T44" s="52">
        <f t="shared" si="9"/>
        <v>0</v>
      </c>
      <c r="V44" s="63"/>
      <c r="W44" s="44">
        <v>0.21</v>
      </c>
      <c r="X44" s="36"/>
      <c r="Y44" s="20">
        <f t="shared" si="5"/>
        <v>0</v>
      </c>
      <c r="Z44" s="20">
        <f t="shared" si="10"/>
        <v>0</v>
      </c>
      <c r="AB44" s="37"/>
      <c r="AC44" s="37"/>
    </row>
    <row r="45" spans="1:29" s="22" customFormat="1">
      <c r="A45" s="33" t="s">
        <v>99</v>
      </c>
      <c r="B45" s="57">
        <v>1443</v>
      </c>
      <c r="C45" s="25"/>
      <c r="E45" s="65">
        <v>4.9000000000000002E-2</v>
      </c>
      <c r="F45" s="43"/>
      <c r="G45" s="24">
        <f t="shared" si="8"/>
        <v>70.707000000000008</v>
      </c>
      <c r="H45" s="24">
        <f t="shared" si="11"/>
        <v>141.41400000000002</v>
      </c>
      <c r="J45" s="60"/>
      <c r="K45" s="44">
        <v>6.8000000000000005E-2</v>
      </c>
      <c r="L45" s="40"/>
      <c r="M45" s="20">
        <f t="shared" si="12"/>
        <v>98.124000000000009</v>
      </c>
      <c r="N45" s="20">
        <f t="shared" si="3"/>
        <v>196.24800000000002</v>
      </c>
      <c r="P45" s="62"/>
      <c r="Q45" s="31">
        <v>4.9500000000000002E-2</v>
      </c>
      <c r="R45" s="36"/>
      <c r="S45" s="20">
        <f t="shared" si="13"/>
        <v>71.4285</v>
      </c>
      <c r="T45" s="20">
        <f t="shared" si="9"/>
        <v>142.857</v>
      </c>
      <c r="V45" s="63"/>
      <c r="W45" s="44">
        <v>4.9000000000000002E-2</v>
      </c>
      <c r="X45" s="40"/>
      <c r="Y45" s="20">
        <f t="shared" si="5"/>
        <v>70.707000000000008</v>
      </c>
      <c r="Z45" s="20">
        <f t="shared" si="10"/>
        <v>141.41400000000002</v>
      </c>
      <c r="AB45" s="37"/>
      <c r="AC45" s="37"/>
    </row>
    <row r="46" spans="1:29" s="22" customFormat="1">
      <c r="A46" s="33" t="s">
        <v>100</v>
      </c>
      <c r="B46" s="57">
        <v>6787.6307692307691</v>
      </c>
      <c r="C46" s="25"/>
      <c r="E46" s="65">
        <v>4.9000000000000002E-2</v>
      </c>
      <c r="F46" s="43"/>
      <c r="G46" s="24">
        <f t="shared" si="8"/>
        <v>332.59390769230771</v>
      </c>
      <c r="H46" s="24">
        <f t="shared" si="11"/>
        <v>665.18781538461542</v>
      </c>
      <c r="J46" s="60"/>
      <c r="K46" s="44">
        <v>6.8000000000000005E-2</v>
      </c>
      <c r="L46" s="40"/>
      <c r="M46" s="20">
        <f t="shared" si="12"/>
        <v>461.55889230769236</v>
      </c>
      <c r="N46" s="20">
        <f t="shared" si="3"/>
        <v>923.11778461538472</v>
      </c>
      <c r="P46" s="62"/>
      <c r="Q46" s="31">
        <v>4.9500000000000002E-2</v>
      </c>
      <c r="R46" s="36"/>
      <c r="S46" s="20">
        <f t="shared" si="13"/>
        <v>335.98772307692309</v>
      </c>
      <c r="T46" s="20">
        <f t="shared" si="9"/>
        <v>671.97544615384618</v>
      </c>
      <c r="V46" s="63"/>
      <c r="W46" s="44">
        <v>4.9000000000000002E-2</v>
      </c>
      <c r="X46" s="40"/>
      <c r="Y46" s="20">
        <f t="shared" si="5"/>
        <v>332.59390769230771</v>
      </c>
      <c r="Z46" s="20">
        <f t="shared" si="10"/>
        <v>665.18781538461542</v>
      </c>
      <c r="AB46" s="37"/>
      <c r="AC46" s="37"/>
    </row>
    <row r="47" spans="1:29" s="22" customFormat="1">
      <c r="A47" s="33" t="s">
        <v>101</v>
      </c>
      <c r="B47" s="57">
        <v>873.5846153846154</v>
      </c>
      <c r="C47" s="25"/>
      <c r="E47" s="65">
        <v>0.3</v>
      </c>
      <c r="F47" s="43"/>
      <c r="G47" s="24">
        <f t="shared" si="8"/>
        <v>262.07538461538462</v>
      </c>
      <c r="H47" s="24">
        <f t="shared" si="11"/>
        <v>524.15076923076924</v>
      </c>
      <c r="J47" s="60"/>
      <c r="K47" s="44">
        <v>6.8000000000000005E-2</v>
      </c>
      <c r="L47" s="40"/>
      <c r="M47" s="20">
        <f t="shared" si="12"/>
        <v>59.403753846153855</v>
      </c>
      <c r="N47" s="20">
        <f t="shared" si="3"/>
        <v>118.80750769230771</v>
      </c>
      <c r="P47" s="62"/>
      <c r="Q47" s="31">
        <v>0.25</v>
      </c>
      <c r="R47" s="36"/>
      <c r="S47" s="20">
        <f t="shared" si="13"/>
        <v>218.39615384615385</v>
      </c>
      <c r="T47" s="20">
        <f t="shared" si="9"/>
        <v>436.7923076923077</v>
      </c>
      <c r="V47" s="63"/>
      <c r="W47" s="44">
        <v>0.3</v>
      </c>
      <c r="X47" s="40"/>
      <c r="Y47" s="20">
        <f t="shared" si="5"/>
        <v>262.07538461538462</v>
      </c>
      <c r="Z47" s="20">
        <f t="shared" si="10"/>
        <v>524.15076923076924</v>
      </c>
      <c r="AB47" s="37"/>
      <c r="AC47" s="37"/>
    </row>
    <row r="48" spans="1:29" s="22" customFormat="1">
      <c r="A48" s="33" t="s">
        <v>102</v>
      </c>
      <c r="B48" s="57">
        <v>440</v>
      </c>
      <c r="C48" s="25"/>
      <c r="E48" s="65">
        <v>0.3</v>
      </c>
      <c r="F48" s="43"/>
      <c r="G48" s="24">
        <f t="shared" si="8"/>
        <v>132</v>
      </c>
      <c r="H48" s="24">
        <f t="shared" si="11"/>
        <v>264</v>
      </c>
      <c r="J48" s="60"/>
      <c r="K48" s="44">
        <v>0.2</v>
      </c>
      <c r="L48" s="40"/>
      <c r="M48" s="20">
        <f t="shared" si="12"/>
        <v>88</v>
      </c>
      <c r="N48" s="20">
        <f t="shared" si="3"/>
        <v>176</v>
      </c>
      <c r="P48" s="62"/>
      <c r="Q48" s="31">
        <v>0.3</v>
      </c>
      <c r="R48" s="36"/>
      <c r="S48" s="20">
        <f t="shared" si="13"/>
        <v>132</v>
      </c>
      <c r="T48" s="20">
        <f t="shared" si="9"/>
        <v>264</v>
      </c>
      <c r="V48" s="63"/>
      <c r="W48" s="44">
        <v>0.3</v>
      </c>
      <c r="X48" s="40"/>
      <c r="Y48" s="20">
        <f t="shared" si="5"/>
        <v>132</v>
      </c>
      <c r="Z48" s="20">
        <f t="shared" si="10"/>
        <v>264</v>
      </c>
      <c r="AB48" s="37"/>
      <c r="AC48" s="37"/>
    </row>
    <row r="49" spans="1:29" s="22" customFormat="1">
      <c r="A49" s="33" t="s">
        <v>103</v>
      </c>
      <c r="B49" s="57">
        <v>1167.7076923076922</v>
      </c>
      <c r="C49" s="25"/>
      <c r="E49" s="65">
        <v>0.25</v>
      </c>
      <c r="F49" s="43"/>
      <c r="G49" s="24">
        <f t="shared" si="8"/>
        <v>291.92692307692306</v>
      </c>
      <c r="H49" s="24">
        <f t="shared" si="11"/>
        <v>583.85384615384612</v>
      </c>
      <c r="J49" s="60"/>
      <c r="K49" s="44">
        <v>0.2</v>
      </c>
      <c r="L49" s="40"/>
      <c r="M49" s="20">
        <f t="shared" si="12"/>
        <v>233.54153846153847</v>
      </c>
      <c r="N49" s="20">
        <f t="shared" si="3"/>
        <v>467.08307692307693</v>
      </c>
      <c r="P49" s="62"/>
      <c r="Q49" s="31">
        <v>0.3</v>
      </c>
      <c r="R49" s="36"/>
      <c r="S49" s="20">
        <f t="shared" si="13"/>
        <v>350.31230769230768</v>
      </c>
      <c r="T49" s="20">
        <f t="shared" si="9"/>
        <v>700.62461538461537</v>
      </c>
      <c r="V49" s="63"/>
      <c r="W49" s="44">
        <v>0.25</v>
      </c>
      <c r="X49" s="40"/>
      <c r="Y49" s="20">
        <f t="shared" si="5"/>
        <v>291.92692307692306</v>
      </c>
      <c r="Z49" s="20">
        <f t="shared" si="10"/>
        <v>583.85384615384612</v>
      </c>
      <c r="AB49" s="37"/>
      <c r="AC49" s="37"/>
    </row>
    <row r="50" spans="1:29" s="22" customFormat="1">
      <c r="A50" s="33" t="s">
        <v>104</v>
      </c>
      <c r="B50" s="57">
        <v>1350.1384615384616</v>
      </c>
      <c r="C50" s="25"/>
      <c r="E50" s="65">
        <v>0.4</v>
      </c>
      <c r="F50" s="43"/>
      <c r="G50" s="24">
        <f t="shared" si="8"/>
        <v>540.0553846153847</v>
      </c>
      <c r="H50" s="24">
        <f t="shared" si="11"/>
        <v>1080.1107692307694</v>
      </c>
      <c r="J50" s="60"/>
      <c r="K50" s="44">
        <v>0.2</v>
      </c>
      <c r="L50" s="40"/>
      <c r="M50" s="20">
        <f t="shared" si="12"/>
        <v>270.02769230769235</v>
      </c>
      <c r="N50" s="20">
        <f t="shared" si="3"/>
        <v>540.0553846153847</v>
      </c>
      <c r="P50" s="62"/>
      <c r="Q50" s="31">
        <v>0.3</v>
      </c>
      <c r="R50" s="36"/>
      <c r="S50" s="20">
        <f t="shared" si="13"/>
        <v>405.04153846153844</v>
      </c>
      <c r="T50" s="20">
        <f t="shared" si="9"/>
        <v>810.08307692307687</v>
      </c>
      <c r="V50" s="63"/>
      <c r="W50" s="44">
        <v>0.4</v>
      </c>
      <c r="X50" s="40"/>
      <c r="Y50" s="20">
        <f t="shared" si="5"/>
        <v>540.0553846153847</v>
      </c>
      <c r="Z50" s="20">
        <f t="shared" si="10"/>
        <v>1080.1107692307694</v>
      </c>
      <c r="AB50" s="37"/>
      <c r="AC50" s="37"/>
    </row>
    <row r="51" spans="1:29" s="22" customFormat="1">
      <c r="A51" s="33" t="s">
        <v>105</v>
      </c>
      <c r="B51" s="57">
        <v>0</v>
      </c>
      <c r="C51" s="25"/>
      <c r="E51" s="65">
        <v>0.4</v>
      </c>
      <c r="F51" s="43"/>
      <c r="G51" s="24">
        <f t="shared" si="8"/>
        <v>0</v>
      </c>
      <c r="H51" s="24">
        <f t="shared" si="11"/>
        <v>0</v>
      </c>
      <c r="J51" s="60"/>
      <c r="K51" s="44">
        <v>0.2</v>
      </c>
      <c r="L51" s="40"/>
      <c r="M51" s="20">
        <f t="shared" si="12"/>
        <v>0</v>
      </c>
      <c r="N51" s="20">
        <f t="shared" si="3"/>
        <v>0</v>
      </c>
      <c r="P51" s="62"/>
      <c r="Q51" s="31">
        <v>0.3</v>
      </c>
      <c r="R51" s="36"/>
      <c r="S51" s="20">
        <f t="shared" si="13"/>
        <v>0</v>
      </c>
      <c r="T51" s="20">
        <f t="shared" si="9"/>
        <v>0</v>
      </c>
      <c r="V51" s="63"/>
      <c r="W51" s="44">
        <v>0.4</v>
      </c>
      <c r="X51" s="40"/>
      <c r="Y51" s="20">
        <f t="shared" si="5"/>
        <v>0</v>
      </c>
      <c r="Z51" s="20">
        <f t="shared" si="10"/>
        <v>0</v>
      </c>
      <c r="AB51" s="37"/>
      <c r="AC51" s="37"/>
    </row>
    <row r="52" spans="1:29" s="22" customFormat="1">
      <c r="A52" s="34" t="s">
        <v>106</v>
      </c>
      <c r="B52" s="57">
        <v>0</v>
      </c>
      <c r="C52" s="25"/>
      <c r="E52" s="65">
        <v>0.21280000000000002</v>
      </c>
      <c r="F52" s="43"/>
      <c r="G52" s="24">
        <f t="shared" si="8"/>
        <v>0</v>
      </c>
      <c r="H52" s="24">
        <f t="shared" si="11"/>
        <v>0</v>
      </c>
      <c r="K52" s="44">
        <v>0.31</v>
      </c>
      <c r="L52" s="40"/>
      <c r="M52" s="20">
        <f t="shared" si="12"/>
        <v>0</v>
      </c>
      <c r="N52" s="20">
        <f t="shared" si="3"/>
        <v>0</v>
      </c>
      <c r="P52" s="60"/>
      <c r="Q52" s="31">
        <v>0.42549999999999999</v>
      </c>
      <c r="R52" s="40"/>
      <c r="S52" s="20">
        <f t="shared" si="13"/>
        <v>0</v>
      </c>
      <c r="T52" s="52">
        <f t="shared" si="9"/>
        <v>0</v>
      </c>
      <c r="V52" s="63"/>
      <c r="W52" s="31">
        <v>0.21</v>
      </c>
      <c r="X52" s="40"/>
      <c r="Y52" s="20">
        <f t="shared" si="5"/>
        <v>0</v>
      </c>
      <c r="Z52" s="20">
        <f t="shared" si="10"/>
        <v>0</v>
      </c>
      <c r="AB52" s="37"/>
      <c r="AC52" s="37"/>
    </row>
    <row r="53" spans="1:29" s="22" customFormat="1" ht="45" customHeight="1">
      <c r="A53" s="77" t="s">
        <v>108</v>
      </c>
      <c r="B53" s="78" t="s">
        <v>109</v>
      </c>
      <c r="E53" s="72" t="s">
        <v>113</v>
      </c>
      <c r="F53" s="43"/>
      <c r="G53" s="70" t="s">
        <v>114</v>
      </c>
      <c r="H53" s="70" t="s">
        <v>112</v>
      </c>
      <c r="K53" s="81" t="s">
        <v>115</v>
      </c>
      <c r="L53" s="36"/>
      <c r="M53" s="83" t="s">
        <v>114</v>
      </c>
      <c r="N53" s="84" t="s">
        <v>111</v>
      </c>
      <c r="P53" s="62"/>
      <c r="Q53" s="48" t="s">
        <v>115</v>
      </c>
      <c r="R53" s="36"/>
      <c r="S53" s="50" t="s">
        <v>114</v>
      </c>
      <c r="T53" s="51" t="s">
        <v>111</v>
      </c>
      <c r="V53" s="64"/>
      <c r="W53" s="88" t="s">
        <v>115</v>
      </c>
      <c r="X53" s="36"/>
      <c r="Y53" s="90" t="s">
        <v>114</v>
      </c>
      <c r="Z53" s="91" t="s">
        <v>111</v>
      </c>
      <c r="AB53" s="37"/>
      <c r="AC53" s="37"/>
    </row>
    <row r="54" spans="1:29" s="22" customFormat="1" ht="15.75" customHeight="1">
      <c r="A54" s="54" t="s">
        <v>116</v>
      </c>
      <c r="B54" s="57">
        <v>32236</v>
      </c>
      <c r="C54" s="25"/>
      <c r="E54" s="45">
        <v>0</v>
      </c>
      <c r="F54" s="43"/>
      <c r="G54" s="24">
        <f t="shared" ref="G54:G87" si="14">(B54*E54)*12</f>
        <v>0</v>
      </c>
      <c r="H54" s="24">
        <f>G54*2</f>
        <v>0</v>
      </c>
      <c r="K54" s="45">
        <v>0</v>
      </c>
      <c r="L54" s="36"/>
      <c r="M54" s="20">
        <f t="shared" ref="M54:M87" si="15">($B54*K54)*12</f>
        <v>0</v>
      </c>
      <c r="N54" s="20">
        <f>M54*2</f>
        <v>0</v>
      </c>
      <c r="P54" s="62"/>
      <c r="Q54" s="45">
        <v>0</v>
      </c>
      <c r="R54" s="36"/>
      <c r="S54" s="20">
        <f t="shared" ref="S54:S87" si="16">($B54*Q54)*12</f>
        <v>0</v>
      </c>
      <c r="T54" s="20">
        <f>S54*2</f>
        <v>0</v>
      </c>
      <c r="V54" s="64"/>
      <c r="W54" s="45">
        <v>0</v>
      </c>
      <c r="X54" s="36"/>
      <c r="Y54" s="20">
        <f t="shared" ref="Y54:Y87" si="17">($B54*W54)*12</f>
        <v>0</v>
      </c>
      <c r="Z54" s="20">
        <f>Y54*2</f>
        <v>0</v>
      </c>
      <c r="AB54" s="37"/>
      <c r="AC54" s="37"/>
    </row>
    <row r="55" spans="1:29" s="22" customFormat="1" ht="15.75" customHeight="1">
      <c r="A55" s="56" t="s">
        <v>117</v>
      </c>
      <c r="B55" s="57"/>
      <c r="C55" s="25"/>
      <c r="E55" s="65">
        <v>3.5</v>
      </c>
      <c r="F55" s="43"/>
      <c r="G55" s="24">
        <f t="shared" si="14"/>
        <v>0</v>
      </c>
      <c r="H55" s="24">
        <f t="shared" ref="H55:H87" si="18">G55*2</f>
        <v>0</v>
      </c>
      <c r="K55" s="45">
        <v>2.5</v>
      </c>
      <c r="L55" s="36"/>
      <c r="M55" s="20">
        <f t="shared" si="15"/>
        <v>0</v>
      </c>
      <c r="N55" s="20">
        <f t="shared" ref="N55:N87" si="19">M55*2</f>
        <v>0</v>
      </c>
      <c r="P55" s="62"/>
      <c r="Q55" s="45">
        <v>6</v>
      </c>
      <c r="R55" s="36"/>
      <c r="S55" s="20">
        <f t="shared" si="16"/>
        <v>0</v>
      </c>
      <c r="T55" s="20">
        <f t="shared" ref="T55:T87" si="20">S55*2</f>
        <v>0</v>
      </c>
      <c r="V55" s="64"/>
      <c r="W55" s="45">
        <v>4.5</v>
      </c>
      <c r="X55" s="36"/>
      <c r="Y55" s="20">
        <f t="shared" si="17"/>
        <v>0</v>
      </c>
      <c r="Z55" s="20">
        <f t="shared" ref="Z55:Z87" si="21">Y55*2</f>
        <v>0</v>
      </c>
      <c r="AB55" s="37"/>
      <c r="AC55" s="37"/>
    </row>
    <row r="56" spans="1:29" s="22" customFormat="1" ht="15.75" customHeight="1">
      <c r="A56" s="56" t="s">
        <v>118</v>
      </c>
      <c r="B56" s="57"/>
      <c r="C56" s="25"/>
      <c r="E56" s="65">
        <v>7</v>
      </c>
      <c r="F56" s="43"/>
      <c r="G56" s="24">
        <f t="shared" si="14"/>
        <v>0</v>
      </c>
      <c r="H56" s="24">
        <f t="shared" si="18"/>
        <v>0</v>
      </c>
      <c r="J56" s="38"/>
      <c r="K56" s="45">
        <v>12.5</v>
      </c>
      <c r="L56" s="36"/>
      <c r="M56" s="20">
        <f t="shared" si="15"/>
        <v>0</v>
      </c>
      <c r="N56" s="20">
        <f t="shared" si="19"/>
        <v>0</v>
      </c>
      <c r="P56" s="62"/>
      <c r="Q56" s="45">
        <v>13</v>
      </c>
      <c r="R56" s="36"/>
      <c r="S56" s="20">
        <f t="shared" si="16"/>
        <v>0</v>
      </c>
      <c r="T56" s="20">
        <f t="shared" si="20"/>
        <v>0</v>
      </c>
      <c r="V56" s="64"/>
      <c r="W56" s="45">
        <v>10</v>
      </c>
      <c r="X56" s="36"/>
      <c r="Y56" s="20">
        <f t="shared" si="17"/>
        <v>0</v>
      </c>
      <c r="Z56" s="20">
        <f t="shared" si="21"/>
        <v>0</v>
      </c>
      <c r="AB56" s="37"/>
      <c r="AC56" s="37"/>
    </row>
    <row r="57" spans="1:29" s="22" customFormat="1">
      <c r="A57" s="56" t="s">
        <v>119</v>
      </c>
      <c r="B57" s="57"/>
      <c r="C57" s="25"/>
      <c r="E57" s="65">
        <v>4.5</v>
      </c>
      <c r="F57" s="43"/>
      <c r="G57" s="24">
        <f t="shared" si="14"/>
        <v>0</v>
      </c>
      <c r="H57" s="24">
        <f t="shared" si="18"/>
        <v>0</v>
      </c>
      <c r="K57" s="45">
        <v>5</v>
      </c>
      <c r="L57" s="36"/>
      <c r="M57" s="20">
        <f t="shared" si="15"/>
        <v>0</v>
      </c>
      <c r="N57" s="20">
        <f t="shared" si="19"/>
        <v>0</v>
      </c>
      <c r="P57" s="62"/>
      <c r="Q57" s="45">
        <v>4.25</v>
      </c>
      <c r="R57" s="36"/>
      <c r="S57" s="20">
        <f t="shared" si="16"/>
        <v>0</v>
      </c>
      <c r="T57" s="20">
        <f t="shared" si="20"/>
        <v>0</v>
      </c>
      <c r="V57" s="64"/>
      <c r="W57" s="45">
        <v>7</v>
      </c>
      <c r="X57" s="36"/>
      <c r="Y57" s="20">
        <f t="shared" si="17"/>
        <v>0</v>
      </c>
      <c r="Z57" s="20">
        <f t="shared" si="21"/>
        <v>0</v>
      </c>
      <c r="AB57" s="37"/>
      <c r="AC57" s="37"/>
    </row>
    <row r="58" spans="1:29" s="22" customFormat="1" ht="15.75" customHeight="1">
      <c r="A58" s="56" t="s">
        <v>120</v>
      </c>
      <c r="B58" s="57"/>
      <c r="C58" s="25"/>
      <c r="E58" s="65">
        <v>5.5</v>
      </c>
      <c r="F58" s="43"/>
      <c r="G58" s="24">
        <f t="shared" si="14"/>
        <v>0</v>
      </c>
      <c r="H58" s="24">
        <f t="shared" si="18"/>
        <v>0</v>
      </c>
      <c r="J58" s="38"/>
      <c r="K58" s="45">
        <v>7.5</v>
      </c>
      <c r="L58" s="36"/>
      <c r="M58" s="20">
        <f t="shared" si="15"/>
        <v>0</v>
      </c>
      <c r="N58" s="20">
        <f t="shared" si="19"/>
        <v>0</v>
      </c>
      <c r="P58" s="62"/>
      <c r="Q58" s="45">
        <v>10.5</v>
      </c>
      <c r="R58" s="36"/>
      <c r="S58" s="20">
        <f t="shared" si="16"/>
        <v>0</v>
      </c>
      <c r="T58" s="20">
        <f t="shared" si="20"/>
        <v>0</v>
      </c>
      <c r="V58" s="64"/>
      <c r="W58" s="45">
        <v>11.33</v>
      </c>
      <c r="X58" s="36"/>
      <c r="Y58" s="20">
        <f t="shared" si="17"/>
        <v>0</v>
      </c>
      <c r="Z58" s="20">
        <f t="shared" si="21"/>
        <v>0</v>
      </c>
      <c r="AB58" s="37"/>
      <c r="AC58" s="37"/>
    </row>
    <row r="59" spans="1:29" s="22" customFormat="1" ht="15.75" customHeight="1">
      <c r="A59" s="56" t="s">
        <v>121</v>
      </c>
      <c r="B59" s="57"/>
      <c r="C59" s="25"/>
      <c r="E59" s="65">
        <v>7.5</v>
      </c>
      <c r="F59" s="43"/>
      <c r="G59" s="24">
        <f t="shared" si="14"/>
        <v>0</v>
      </c>
      <c r="H59" s="24">
        <f t="shared" si="18"/>
        <v>0</v>
      </c>
      <c r="K59" s="45">
        <v>7.5</v>
      </c>
      <c r="L59" s="36"/>
      <c r="M59" s="20">
        <f t="shared" si="15"/>
        <v>0</v>
      </c>
      <c r="N59" s="20">
        <f t="shared" si="19"/>
        <v>0</v>
      </c>
      <c r="P59" s="62"/>
      <c r="Q59" s="45">
        <v>12</v>
      </c>
      <c r="R59" s="36"/>
      <c r="S59" s="20">
        <f t="shared" si="16"/>
        <v>0</v>
      </c>
      <c r="T59" s="20">
        <f t="shared" si="20"/>
        <v>0</v>
      </c>
      <c r="V59" s="64"/>
      <c r="W59" s="45">
        <v>14.17</v>
      </c>
      <c r="X59" s="36"/>
      <c r="Y59" s="20">
        <f t="shared" si="17"/>
        <v>0</v>
      </c>
      <c r="Z59" s="20">
        <f t="shared" si="21"/>
        <v>0</v>
      </c>
      <c r="AB59" s="37"/>
      <c r="AC59" s="37"/>
    </row>
    <row r="60" spans="1:29" s="22" customFormat="1" ht="15.75" customHeight="1">
      <c r="A60" s="56" t="s">
        <v>122</v>
      </c>
      <c r="B60" s="57"/>
      <c r="C60" s="25"/>
      <c r="E60" s="65">
        <v>8.5</v>
      </c>
      <c r="F60" s="43"/>
      <c r="G60" s="24">
        <f t="shared" si="14"/>
        <v>0</v>
      </c>
      <c r="H60" s="24">
        <f t="shared" si="18"/>
        <v>0</v>
      </c>
      <c r="K60" s="45">
        <v>9</v>
      </c>
      <c r="L60" s="36"/>
      <c r="M60" s="20">
        <f t="shared" si="15"/>
        <v>0</v>
      </c>
      <c r="N60" s="20">
        <f t="shared" si="19"/>
        <v>0</v>
      </c>
      <c r="P60" s="62"/>
      <c r="Q60" s="45">
        <v>15.5</v>
      </c>
      <c r="R60" s="36"/>
      <c r="S60" s="20">
        <f t="shared" si="16"/>
        <v>0</v>
      </c>
      <c r="T60" s="20">
        <f t="shared" si="20"/>
        <v>0</v>
      </c>
      <c r="V60" s="64"/>
      <c r="W60" s="45">
        <v>14.17</v>
      </c>
      <c r="X60" s="36"/>
      <c r="Y60" s="20">
        <f t="shared" si="17"/>
        <v>0</v>
      </c>
      <c r="Z60" s="20">
        <f t="shared" si="21"/>
        <v>0</v>
      </c>
      <c r="AB60" s="37"/>
      <c r="AC60" s="37"/>
    </row>
    <row r="61" spans="1:29" s="22" customFormat="1" ht="15.75" customHeight="1">
      <c r="A61" s="56" t="s">
        <v>123</v>
      </c>
      <c r="B61" s="57"/>
      <c r="C61" s="25"/>
      <c r="E61" s="65">
        <v>10</v>
      </c>
      <c r="F61" s="43"/>
      <c r="G61" s="24">
        <f t="shared" si="14"/>
        <v>0</v>
      </c>
      <c r="H61" s="24">
        <f t="shared" si="18"/>
        <v>0</v>
      </c>
      <c r="K61" s="45">
        <v>10</v>
      </c>
      <c r="L61" s="36"/>
      <c r="M61" s="20">
        <f t="shared" si="15"/>
        <v>0</v>
      </c>
      <c r="N61" s="20">
        <f t="shared" si="19"/>
        <v>0</v>
      </c>
      <c r="P61" s="62"/>
      <c r="Q61" s="45">
        <v>15.5</v>
      </c>
      <c r="R61" s="36"/>
      <c r="S61" s="20">
        <f t="shared" si="16"/>
        <v>0</v>
      </c>
      <c r="T61" s="20">
        <f t="shared" si="20"/>
        <v>0</v>
      </c>
      <c r="V61" s="64"/>
      <c r="W61" s="45">
        <v>20.83</v>
      </c>
      <c r="X61" s="36"/>
      <c r="Y61" s="20">
        <f t="shared" si="17"/>
        <v>0</v>
      </c>
      <c r="Z61" s="20">
        <f t="shared" si="21"/>
        <v>0</v>
      </c>
      <c r="AB61" s="37"/>
      <c r="AC61" s="37"/>
    </row>
    <row r="62" spans="1:29" s="22" customFormat="1" ht="15.75" customHeight="1">
      <c r="A62" s="56" t="s">
        <v>124</v>
      </c>
      <c r="B62" s="57"/>
      <c r="C62" s="25"/>
      <c r="E62" s="65">
        <v>10</v>
      </c>
      <c r="F62" s="43"/>
      <c r="G62" s="24">
        <f t="shared" si="14"/>
        <v>0</v>
      </c>
      <c r="H62" s="24">
        <f t="shared" si="18"/>
        <v>0</v>
      </c>
      <c r="K62" s="45">
        <v>10</v>
      </c>
      <c r="L62" s="36"/>
      <c r="M62" s="20">
        <f t="shared" si="15"/>
        <v>0</v>
      </c>
      <c r="N62" s="20">
        <f t="shared" si="19"/>
        <v>0</v>
      </c>
      <c r="P62" s="62"/>
      <c r="Q62" s="45">
        <v>20</v>
      </c>
      <c r="R62" s="36"/>
      <c r="S62" s="20">
        <f t="shared" si="16"/>
        <v>0</v>
      </c>
      <c r="T62" s="20">
        <f t="shared" si="20"/>
        <v>0</v>
      </c>
      <c r="V62" s="64"/>
      <c r="W62" s="45">
        <v>20.83</v>
      </c>
      <c r="X62" s="36"/>
      <c r="Y62" s="20">
        <f t="shared" si="17"/>
        <v>0</v>
      </c>
      <c r="Z62" s="20">
        <f t="shared" si="21"/>
        <v>0</v>
      </c>
      <c r="AB62" s="37"/>
      <c r="AC62" s="37"/>
    </row>
    <row r="63" spans="1:29" s="22" customFormat="1" ht="15.75" customHeight="1">
      <c r="A63" s="56" t="s">
        <v>125</v>
      </c>
      <c r="B63" s="57"/>
      <c r="C63" s="25"/>
      <c r="E63" s="65">
        <v>16.5</v>
      </c>
      <c r="F63" s="43"/>
      <c r="G63" s="24">
        <f t="shared" si="14"/>
        <v>0</v>
      </c>
      <c r="H63" s="24">
        <f t="shared" si="18"/>
        <v>0</v>
      </c>
      <c r="K63" s="45">
        <v>20</v>
      </c>
      <c r="L63" s="36"/>
      <c r="M63" s="20">
        <f t="shared" si="15"/>
        <v>0</v>
      </c>
      <c r="N63" s="20">
        <f t="shared" si="19"/>
        <v>0</v>
      </c>
      <c r="P63" s="62"/>
      <c r="Q63" s="45">
        <v>20</v>
      </c>
      <c r="R63" s="36"/>
      <c r="S63" s="20">
        <f t="shared" si="16"/>
        <v>0</v>
      </c>
      <c r="T63" s="20">
        <f t="shared" si="20"/>
        <v>0</v>
      </c>
      <c r="V63" s="64"/>
      <c r="W63" s="45">
        <v>20.83</v>
      </c>
      <c r="X63" s="36"/>
      <c r="Y63" s="20">
        <f t="shared" si="17"/>
        <v>0</v>
      </c>
      <c r="Z63" s="20">
        <f t="shared" si="21"/>
        <v>0</v>
      </c>
      <c r="AB63" s="37"/>
      <c r="AC63" s="37"/>
    </row>
    <row r="64" spans="1:29" s="22" customFormat="1" ht="15.75" customHeight="1">
      <c r="A64" s="56" t="s">
        <v>126</v>
      </c>
      <c r="B64" s="57"/>
      <c r="C64" s="25"/>
      <c r="E64" s="65">
        <v>20</v>
      </c>
      <c r="F64" s="43"/>
      <c r="G64" s="24">
        <f t="shared" si="14"/>
        <v>0</v>
      </c>
      <c r="H64" s="24">
        <f t="shared" si="18"/>
        <v>0</v>
      </c>
      <c r="J64" s="38"/>
      <c r="K64" s="45">
        <v>20</v>
      </c>
      <c r="L64" s="36"/>
      <c r="M64" s="20">
        <f t="shared" si="15"/>
        <v>0</v>
      </c>
      <c r="N64" s="20">
        <f t="shared" si="19"/>
        <v>0</v>
      </c>
      <c r="P64" s="62"/>
      <c r="Q64" s="45">
        <v>30</v>
      </c>
      <c r="R64" s="36"/>
      <c r="S64" s="20">
        <f t="shared" si="16"/>
        <v>0</v>
      </c>
      <c r="T64" s="20">
        <f t="shared" si="20"/>
        <v>0</v>
      </c>
      <c r="V64" s="64"/>
      <c r="W64" s="45">
        <v>40</v>
      </c>
      <c r="X64" s="36"/>
      <c r="Y64" s="20">
        <f t="shared" si="17"/>
        <v>0</v>
      </c>
      <c r="Z64" s="20">
        <f t="shared" si="21"/>
        <v>0</v>
      </c>
      <c r="AB64" s="37"/>
      <c r="AC64" s="37"/>
    </row>
    <row r="65" spans="1:29" s="22" customFormat="1" ht="15.75" customHeight="1">
      <c r="A65" s="56" t="s">
        <v>127</v>
      </c>
      <c r="B65" s="57"/>
      <c r="C65" s="25"/>
      <c r="E65" s="65">
        <v>250</v>
      </c>
      <c r="F65" s="43"/>
      <c r="G65" s="24">
        <f t="shared" si="14"/>
        <v>0</v>
      </c>
      <c r="H65" s="24">
        <f t="shared" si="18"/>
        <v>0</v>
      </c>
      <c r="J65" s="38"/>
      <c r="K65" s="45">
        <v>160</v>
      </c>
      <c r="L65" s="36"/>
      <c r="M65" s="20">
        <f t="shared" si="15"/>
        <v>0</v>
      </c>
      <c r="N65" s="20">
        <f t="shared" si="19"/>
        <v>0</v>
      </c>
      <c r="P65" s="62"/>
      <c r="Q65" s="45">
        <v>160</v>
      </c>
      <c r="R65" s="36"/>
      <c r="S65" s="20">
        <f t="shared" si="16"/>
        <v>0</v>
      </c>
      <c r="T65" s="20">
        <f t="shared" si="20"/>
        <v>0</v>
      </c>
      <c r="V65" s="64"/>
      <c r="W65" s="45">
        <v>512</v>
      </c>
      <c r="X65" s="36"/>
      <c r="Y65" s="20">
        <f t="shared" si="17"/>
        <v>0</v>
      </c>
      <c r="Z65" s="20">
        <f t="shared" si="21"/>
        <v>0</v>
      </c>
      <c r="AB65" s="37"/>
      <c r="AC65" s="37"/>
    </row>
    <row r="66" spans="1:29" s="22" customFormat="1" ht="15.75" customHeight="1">
      <c r="A66" s="56" t="s">
        <v>128</v>
      </c>
      <c r="B66" s="57"/>
      <c r="C66" s="25"/>
      <c r="E66" s="65">
        <v>2.5</v>
      </c>
      <c r="F66" s="43"/>
      <c r="G66" s="24">
        <f t="shared" si="14"/>
        <v>0</v>
      </c>
      <c r="H66" s="24">
        <f t="shared" si="18"/>
        <v>0</v>
      </c>
      <c r="K66" s="45">
        <v>2.5</v>
      </c>
      <c r="L66" s="36"/>
      <c r="M66" s="20">
        <f t="shared" si="15"/>
        <v>0</v>
      </c>
      <c r="N66" s="20">
        <f t="shared" si="19"/>
        <v>0</v>
      </c>
      <c r="P66" s="62"/>
      <c r="Q66" s="45">
        <v>6</v>
      </c>
      <c r="R66" s="36"/>
      <c r="S66" s="20">
        <f t="shared" si="16"/>
        <v>0</v>
      </c>
      <c r="T66" s="20">
        <f t="shared" si="20"/>
        <v>0</v>
      </c>
      <c r="V66" s="64"/>
      <c r="W66" s="45">
        <v>4.5</v>
      </c>
      <c r="X66" s="36"/>
      <c r="Y66" s="20">
        <f t="shared" si="17"/>
        <v>0</v>
      </c>
      <c r="Z66" s="20">
        <f t="shared" si="21"/>
        <v>0</v>
      </c>
      <c r="AB66" s="37"/>
      <c r="AC66" s="37"/>
    </row>
    <row r="67" spans="1:29" s="22" customFormat="1" ht="15.75" customHeight="1">
      <c r="A67" s="56" t="s">
        <v>129</v>
      </c>
      <c r="B67" s="57"/>
      <c r="C67" s="25"/>
      <c r="E67" s="65">
        <v>6</v>
      </c>
      <c r="F67" s="43"/>
      <c r="G67" s="24">
        <f t="shared" si="14"/>
        <v>0</v>
      </c>
      <c r="H67" s="24">
        <f t="shared" si="18"/>
        <v>0</v>
      </c>
      <c r="K67" s="45">
        <v>12.5</v>
      </c>
      <c r="L67" s="36"/>
      <c r="M67" s="20">
        <f t="shared" si="15"/>
        <v>0</v>
      </c>
      <c r="N67" s="20">
        <f t="shared" si="19"/>
        <v>0</v>
      </c>
      <c r="P67" s="62"/>
      <c r="Q67" s="45">
        <v>10</v>
      </c>
      <c r="R67" s="36"/>
      <c r="S67" s="20">
        <f t="shared" si="16"/>
        <v>0</v>
      </c>
      <c r="T67" s="20">
        <f t="shared" si="20"/>
        <v>0</v>
      </c>
      <c r="V67" s="64"/>
      <c r="W67" s="45">
        <v>10</v>
      </c>
      <c r="X67" s="36"/>
      <c r="Y67" s="20">
        <f t="shared" si="17"/>
        <v>0</v>
      </c>
      <c r="Z67" s="20">
        <f t="shared" si="21"/>
        <v>0</v>
      </c>
      <c r="AB67" s="37"/>
      <c r="AC67" s="37"/>
    </row>
    <row r="68" spans="1:29" s="22" customFormat="1" ht="15.75" customHeight="1">
      <c r="A68" s="56" t="s">
        <v>130</v>
      </c>
      <c r="B68" s="57"/>
      <c r="C68" s="25"/>
      <c r="E68" s="65">
        <v>3.5</v>
      </c>
      <c r="F68" s="43"/>
      <c r="G68" s="24">
        <f t="shared" si="14"/>
        <v>0</v>
      </c>
      <c r="H68" s="24">
        <f t="shared" si="18"/>
        <v>0</v>
      </c>
      <c r="K68" s="45">
        <v>7.5</v>
      </c>
      <c r="L68" s="36"/>
      <c r="M68" s="20">
        <f t="shared" si="15"/>
        <v>0</v>
      </c>
      <c r="N68" s="20">
        <f t="shared" si="19"/>
        <v>0</v>
      </c>
      <c r="P68" s="62"/>
      <c r="Q68" s="45">
        <v>4.25</v>
      </c>
      <c r="R68" s="36"/>
      <c r="S68" s="20">
        <f t="shared" si="16"/>
        <v>0</v>
      </c>
      <c r="T68" s="20">
        <f t="shared" si="20"/>
        <v>0</v>
      </c>
      <c r="V68" s="64"/>
      <c r="W68" s="45">
        <v>7</v>
      </c>
      <c r="X68" s="36"/>
      <c r="Y68" s="20">
        <f t="shared" si="17"/>
        <v>0</v>
      </c>
      <c r="Z68" s="20">
        <f t="shared" si="21"/>
        <v>0</v>
      </c>
      <c r="AB68" s="37"/>
      <c r="AC68" s="37"/>
    </row>
    <row r="69" spans="1:29" s="22" customFormat="1" ht="15.75" customHeight="1">
      <c r="A69" s="56" t="s">
        <v>131</v>
      </c>
      <c r="B69" s="57"/>
      <c r="C69" s="25"/>
      <c r="E69" s="65">
        <v>4.5</v>
      </c>
      <c r="F69" s="43"/>
      <c r="G69" s="24">
        <f t="shared" si="14"/>
        <v>0</v>
      </c>
      <c r="H69" s="24">
        <f t="shared" si="18"/>
        <v>0</v>
      </c>
      <c r="K69" s="45">
        <v>7.5</v>
      </c>
      <c r="L69" s="36"/>
      <c r="M69" s="20">
        <f t="shared" si="15"/>
        <v>0</v>
      </c>
      <c r="N69" s="20">
        <f t="shared" si="19"/>
        <v>0</v>
      </c>
      <c r="P69" s="62"/>
      <c r="Q69" s="45">
        <v>10.5</v>
      </c>
      <c r="R69" s="36"/>
      <c r="S69" s="20">
        <f t="shared" si="16"/>
        <v>0</v>
      </c>
      <c r="T69" s="20">
        <f t="shared" si="20"/>
        <v>0</v>
      </c>
      <c r="V69" s="64"/>
      <c r="W69" s="45">
        <v>11.33</v>
      </c>
      <c r="X69" s="36"/>
      <c r="Y69" s="20">
        <f t="shared" si="17"/>
        <v>0</v>
      </c>
      <c r="Z69" s="20">
        <f t="shared" si="21"/>
        <v>0</v>
      </c>
      <c r="AB69" s="37"/>
      <c r="AC69" s="37"/>
    </row>
    <row r="70" spans="1:29" s="22" customFormat="1" ht="15.75" customHeight="1">
      <c r="A70" s="56" t="s">
        <v>132</v>
      </c>
      <c r="B70" s="57"/>
      <c r="C70" s="25"/>
      <c r="E70" s="65">
        <v>7.5</v>
      </c>
      <c r="F70" s="43"/>
      <c r="G70" s="24">
        <f t="shared" si="14"/>
        <v>0</v>
      </c>
      <c r="H70" s="24">
        <f t="shared" si="18"/>
        <v>0</v>
      </c>
      <c r="K70" s="45">
        <v>7.5</v>
      </c>
      <c r="L70" s="36"/>
      <c r="M70" s="20">
        <f t="shared" si="15"/>
        <v>0</v>
      </c>
      <c r="N70" s="20">
        <f t="shared" si="19"/>
        <v>0</v>
      </c>
      <c r="P70" s="62"/>
      <c r="Q70" s="45">
        <v>12</v>
      </c>
      <c r="R70" s="36"/>
      <c r="S70" s="20">
        <f t="shared" si="16"/>
        <v>0</v>
      </c>
      <c r="T70" s="20">
        <f t="shared" si="20"/>
        <v>0</v>
      </c>
      <c r="V70" s="64"/>
      <c r="W70" s="45">
        <v>14.17</v>
      </c>
      <c r="X70" s="36"/>
      <c r="Y70" s="20">
        <f t="shared" si="17"/>
        <v>0</v>
      </c>
      <c r="Z70" s="20">
        <f t="shared" si="21"/>
        <v>0</v>
      </c>
      <c r="AB70" s="37"/>
      <c r="AC70" s="37"/>
    </row>
    <row r="71" spans="1:29" s="22" customFormat="1" ht="15.75" customHeight="1">
      <c r="A71" s="56" t="s">
        <v>133</v>
      </c>
      <c r="B71" s="57"/>
      <c r="C71" s="25"/>
      <c r="E71" s="65">
        <v>7.5</v>
      </c>
      <c r="F71" s="43"/>
      <c r="G71" s="24">
        <f t="shared" si="14"/>
        <v>0</v>
      </c>
      <c r="H71" s="24">
        <f t="shared" si="18"/>
        <v>0</v>
      </c>
      <c r="K71" s="45">
        <v>9</v>
      </c>
      <c r="L71" s="36"/>
      <c r="M71" s="20">
        <f t="shared" si="15"/>
        <v>0</v>
      </c>
      <c r="N71" s="20">
        <f t="shared" si="19"/>
        <v>0</v>
      </c>
      <c r="P71" s="62"/>
      <c r="Q71" s="45">
        <v>15.5</v>
      </c>
      <c r="R71" s="36"/>
      <c r="S71" s="20">
        <f t="shared" si="16"/>
        <v>0</v>
      </c>
      <c r="T71" s="20">
        <f t="shared" si="20"/>
        <v>0</v>
      </c>
      <c r="V71" s="64"/>
      <c r="W71" s="45">
        <v>14.17</v>
      </c>
      <c r="X71" s="36"/>
      <c r="Y71" s="20">
        <f t="shared" si="17"/>
        <v>0</v>
      </c>
      <c r="Z71" s="20">
        <f t="shared" si="21"/>
        <v>0</v>
      </c>
      <c r="AB71" s="37"/>
      <c r="AC71" s="37"/>
    </row>
    <row r="72" spans="1:29" s="22" customFormat="1" ht="15.75" customHeight="1">
      <c r="A72" s="56" t="s">
        <v>134</v>
      </c>
      <c r="B72" s="57"/>
      <c r="C72" s="25"/>
      <c r="E72" s="65">
        <v>10</v>
      </c>
      <c r="F72" s="43"/>
      <c r="G72" s="24">
        <f t="shared" si="14"/>
        <v>0</v>
      </c>
      <c r="H72" s="24">
        <f t="shared" si="18"/>
        <v>0</v>
      </c>
      <c r="K72" s="45">
        <v>10</v>
      </c>
      <c r="L72" s="36"/>
      <c r="M72" s="20">
        <f t="shared" si="15"/>
        <v>0</v>
      </c>
      <c r="N72" s="20">
        <f t="shared" si="19"/>
        <v>0</v>
      </c>
      <c r="P72" s="62"/>
      <c r="Q72" s="45">
        <v>15.5</v>
      </c>
      <c r="R72" s="36"/>
      <c r="S72" s="20">
        <f t="shared" si="16"/>
        <v>0</v>
      </c>
      <c r="T72" s="20">
        <f t="shared" si="20"/>
        <v>0</v>
      </c>
      <c r="V72" s="64"/>
      <c r="W72" s="45">
        <v>20.83</v>
      </c>
      <c r="X72" s="36"/>
      <c r="Y72" s="20">
        <f t="shared" si="17"/>
        <v>0</v>
      </c>
      <c r="Z72" s="20">
        <f t="shared" si="21"/>
        <v>0</v>
      </c>
      <c r="AB72" s="37"/>
      <c r="AC72" s="37"/>
    </row>
    <row r="73" spans="1:29" s="22" customFormat="1" ht="15.75" customHeight="1">
      <c r="A73" s="56" t="s">
        <v>135</v>
      </c>
      <c r="B73" s="57"/>
      <c r="C73" s="25"/>
      <c r="E73" s="65">
        <v>10</v>
      </c>
      <c r="F73" s="43"/>
      <c r="G73" s="24">
        <f t="shared" si="14"/>
        <v>0</v>
      </c>
      <c r="H73" s="24">
        <f t="shared" si="18"/>
        <v>0</v>
      </c>
      <c r="K73" s="45">
        <v>10</v>
      </c>
      <c r="L73" s="36"/>
      <c r="M73" s="20">
        <f t="shared" si="15"/>
        <v>0</v>
      </c>
      <c r="N73" s="20">
        <f t="shared" si="19"/>
        <v>0</v>
      </c>
      <c r="P73" s="62"/>
      <c r="Q73" s="45">
        <v>20</v>
      </c>
      <c r="R73" s="36"/>
      <c r="S73" s="20">
        <f t="shared" si="16"/>
        <v>0</v>
      </c>
      <c r="T73" s="20">
        <f t="shared" si="20"/>
        <v>0</v>
      </c>
      <c r="V73" s="64"/>
      <c r="W73" s="45">
        <v>20.83</v>
      </c>
      <c r="X73" s="36"/>
      <c r="Y73" s="20">
        <f t="shared" si="17"/>
        <v>0</v>
      </c>
      <c r="Z73" s="20">
        <f t="shared" si="21"/>
        <v>0</v>
      </c>
      <c r="AB73" s="37"/>
      <c r="AC73" s="37"/>
    </row>
    <row r="74" spans="1:29" s="22" customFormat="1" ht="15.75" customHeight="1">
      <c r="A74" s="56" t="s">
        <v>136</v>
      </c>
      <c r="B74" s="57"/>
      <c r="C74" s="25"/>
      <c r="E74" s="65">
        <v>15.5</v>
      </c>
      <c r="F74" s="43"/>
      <c r="G74" s="24">
        <f t="shared" si="14"/>
        <v>0</v>
      </c>
      <c r="H74" s="24">
        <f t="shared" si="18"/>
        <v>0</v>
      </c>
      <c r="K74" s="45">
        <v>20</v>
      </c>
      <c r="L74" s="36"/>
      <c r="M74" s="20">
        <f t="shared" si="15"/>
        <v>0</v>
      </c>
      <c r="N74" s="20">
        <f t="shared" si="19"/>
        <v>0</v>
      </c>
      <c r="P74" s="62"/>
      <c r="Q74" s="45">
        <v>20</v>
      </c>
      <c r="R74" s="36"/>
      <c r="S74" s="20">
        <f t="shared" si="16"/>
        <v>0</v>
      </c>
      <c r="T74" s="20">
        <f t="shared" si="20"/>
        <v>0</v>
      </c>
      <c r="V74" s="64"/>
      <c r="W74" s="45">
        <v>20.83</v>
      </c>
      <c r="X74" s="36"/>
      <c r="Y74" s="20">
        <f t="shared" si="17"/>
        <v>0</v>
      </c>
      <c r="Z74" s="20">
        <f t="shared" si="21"/>
        <v>0</v>
      </c>
      <c r="AB74" s="37"/>
      <c r="AC74" s="37"/>
    </row>
    <row r="75" spans="1:29" s="22" customFormat="1" ht="15.75" customHeight="1">
      <c r="A75" s="56" t="s">
        <v>137</v>
      </c>
      <c r="B75" s="57"/>
      <c r="C75" s="25"/>
      <c r="E75" s="65">
        <v>19</v>
      </c>
      <c r="F75" s="43"/>
      <c r="G75" s="24">
        <f t="shared" si="14"/>
        <v>0</v>
      </c>
      <c r="H75" s="24">
        <f t="shared" si="18"/>
        <v>0</v>
      </c>
      <c r="K75" s="45">
        <v>20</v>
      </c>
      <c r="L75" s="36"/>
      <c r="M75" s="20">
        <f t="shared" si="15"/>
        <v>0</v>
      </c>
      <c r="N75" s="20">
        <f t="shared" si="19"/>
        <v>0</v>
      </c>
      <c r="P75" s="62"/>
      <c r="Q75" s="45">
        <v>30</v>
      </c>
      <c r="R75" s="36"/>
      <c r="S75" s="20">
        <f t="shared" si="16"/>
        <v>0</v>
      </c>
      <c r="T75" s="20">
        <f t="shared" si="20"/>
        <v>0</v>
      </c>
      <c r="V75" s="64"/>
      <c r="W75" s="45">
        <v>40</v>
      </c>
      <c r="X75" s="36"/>
      <c r="Y75" s="20">
        <f t="shared" si="17"/>
        <v>0</v>
      </c>
      <c r="Z75" s="20">
        <f t="shared" si="21"/>
        <v>0</v>
      </c>
      <c r="AB75" s="37"/>
      <c r="AC75" s="37"/>
    </row>
    <row r="76" spans="1:29" s="22" customFormat="1" ht="15.75" customHeight="1">
      <c r="A76" s="56" t="s">
        <v>138</v>
      </c>
      <c r="B76" s="57"/>
      <c r="C76" s="25"/>
      <c r="E76" s="65">
        <v>249</v>
      </c>
      <c r="F76" s="43"/>
      <c r="G76" s="24">
        <f t="shared" si="14"/>
        <v>0</v>
      </c>
      <c r="H76" s="24">
        <f t="shared" si="18"/>
        <v>0</v>
      </c>
      <c r="J76" s="38"/>
      <c r="K76" s="45">
        <v>160</v>
      </c>
      <c r="L76" s="36"/>
      <c r="M76" s="20">
        <f t="shared" si="15"/>
        <v>0</v>
      </c>
      <c r="N76" s="20">
        <f t="shared" si="19"/>
        <v>0</v>
      </c>
      <c r="P76" s="62"/>
      <c r="Q76" s="45">
        <v>160</v>
      </c>
      <c r="R76" s="36"/>
      <c r="S76" s="20">
        <f t="shared" si="16"/>
        <v>0</v>
      </c>
      <c r="T76" s="20">
        <f t="shared" si="20"/>
        <v>0</v>
      </c>
      <c r="V76" s="64"/>
      <c r="W76" s="45">
        <v>512</v>
      </c>
      <c r="X76" s="36"/>
      <c r="Y76" s="20">
        <f t="shared" si="17"/>
        <v>0</v>
      </c>
      <c r="Z76" s="20">
        <f t="shared" si="21"/>
        <v>0</v>
      </c>
      <c r="AB76" s="37"/>
      <c r="AC76" s="37"/>
    </row>
    <row r="77" spans="1:29" s="22" customFormat="1" ht="15.75" customHeight="1">
      <c r="A77" s="56" t="s">
        <v>139</v>
      </c>
      <c r="B77" s="57"/>
      <c r="C77" s="25"/>
      <c r="E77" s="65">
        <v>40</v>
      </c>
      <c r="F77" s="43"/>
      <c r="G77" s="24">
        <f t="shared" si="14"/>
        <v>0</v>
      </c>
      <c r="H77" s="24">
        <f t="shared" si="18"/>
        <v>0</v>
      </c>
      <c r="K77" s="45">
        <v>20</v>
      </c>
      <c r="L77" s="36"/>
      <c r="M77" s="20">
        <f t="shared" si="15"/>
        <v>0</v>
      </c>
      <c r="N77" s="20">
        <f t="shared" si="19"/>
        <v>0</v>
      </c>
      <c r="P77" s="62"/>
      <c r="Q77" s="45">
        <v>20</v>
      </c>
      <c r="R77" s="36"/>
      <c r="S77" s="20">
        <f t="shared" si="16"/>
        <v>0</v>
      </c>
      <c r="T77" s="20">
        <f t="shared" si="20"/>
        <v>0</v>
      </c>
      <c r="V77" s="64"/>
      <c r="W77" s="45">
        <v>20</v>
      </c>
      <c r="X77" s="36"/>
      <c r="Y77" s="20">
        <f t="shared" si="17"/>
        <v>0</v>
      </c>
      <c r="Z77" s="20">
        <f t="shared" si="21"/>
        <v>0</v>
      </c>
      <c r="AB77" s="37"/>
      <c r="AC77" s="37"/>
    </row>
    <row r="78" spans="1:29" s="22" customFormat="1" ht="15.75" customHeight="1">
      <c r="A78" s="56" t="s">
        <v>140</v>
      </c>
      <c r="B78" s="57"/>
      <c r="C78" s="25"/>
      <c r="E78" s="65">
        <v>40</v>
      </c>
      <c r="F78" s="43"/>
      <c r="G78" s="24">
        <f t="shared" si="14"/>
        <v>0</v>
      </c>
      <c r="H78" s="24">
        <f t="shared" si="18"/>
        <v>0</v>
      </c>
      <c r="K78" s="45">
        <v>55</v>
      </c>
      <c r="L78" s="36"/>
      <c r="M78" s="20">
        <f t="shared" si="15"/>
        <v>0</v>
      </c>
      <c r="N78" s="20">
        <f t="shared" si="19"/>
        <v>0</v>
      </c>
      <c r="P78" s="62"/>
      <c r="Q78" s="45">
        <v>55</v>
      </c>
      <c r="R78" s="36"/>
      <c r="S78" s="20">
        <f t="shared" si="16"/>
        <v>0</v>
      </c>
      <c r="T78" s="20">
        <f t="shared" si="20"/>
        <v>0</v>
      </c>
      <c r="V78" s="64"/>
      <c r="W78" s="45">
        <v>55</v>
      </c>
      <c r="X78" s="36"/>
      <c r="Y78" s="20">
        <f t="shared" si="17"/>
        <v>0</v>
      </c>
      <c r="Z78" s="20">
        <f t="shared" si="21"/>
        <v>0</v>
      </c>
      <c r="AB78" s="37"/>
      <c r="AC78" s="37"/>
    </row>
    <row r="79" spans="1:29" s="22" customFormat="1" ht="15.75" customHeight="1">
      <c r="A79" s="56" t="s">
        <v>141</v>
      </c>
      <c r="B79" s="57"/>
      <c r="C79" s="25"/>
      <c r="E79" s="65">
        <v>40</v>
      </c>
      <c r="F79" s="43"/>
      <c r="G79" s="24">
        <f t="shared" si="14"/>
        <v>0</v>
      </c>
      <c r="H79" s="24">
        <f t="shared" si="18"/>
        <v>0</v>
      </c>
      <c r="K79" s="45">
        <v>95</v>
      </c>
      <c r="L79" s="36"/>
      <c r="M79" s="20">
        <f t="shared" si="15"/>
        <v>0</v>
      </c>
      <c r="N79" s="20">
        <f t="shared" si="19"/>
        <v>0</v>
      </c>
      <c r="P79" s="62"/>
      <c r="Q79" s="45">
        <v>95</v>
      </c>
      <c r="R79" s="36"/>
      <c r="S79" s="20">
        <f t="shared" si="16"/>
        <v>0</v>
      </c>
      <c r="T79" s="20">
        <f t="shared" si="20"/>
        <v>0</v>
      </c>
      <c r="V79" s="64"/>
      <c r="W79" s="45">
        <v>95</v>
      </c>
      <c r="X79" s="36"/>
      <c r="Y79" s="20">
        <f t="shared" si="17"/>
        <v>0</v>
      </c>
      <c r="Z79" s="20">
        <f t="shared" si="21"/>
        <v>0</v>
      </c>
      <c r="AB79" s="37"/>
      <c r="AC79" s="37"/>
    </row>
    <row r="80" spans="1:29" s="22" customFormat="1" ht="15.75" customHeight="1">
      <c r="A80" s="56" t="s">
        <v>142</v>
      </c>
      <c r="B80" s="57"/>
      <c r="C80" s="25"/>
      <c r="E80" s="65">
        <v>75</v>
      </c>
      <c r="F80" s="43"/>
      <c r="G80" s="24">
        <f t="shared" si="14"/>
        <v>0</v>
      </c>
      <c r="H80" s="24">
        <f t="shared" si="18"/>
        <v>0</v>
      </c>
      <c r="J80" s="38"/>
      <c r="K80" s="45">
        <v>36.5</v>
      </c>
      <c r="L80" s="36"/>
      <c r="M80" s="20">
        <f t="shared" si="15"/>
        <v>0</v>
      </c>
      <c r="N80" s="20">
        <f t="shared" si="19"/>
        <v>0</v>
      </c>
      <c r="P80" s="62"/>
      <c r="Q80" s="45">
        <v>20</v>
      </c>
      <c r="R80" s="36"/>
      <c r="S80" s="20">
        <f t="shared" si="16"/>
        <v>0</v>
      </c>
      <c r="T80" s="20">
        <f t="shared" si="20"/>
        <v>0</v>
      </c>
      <c r="V80" s="64"/>
      <c r="W80" s="45">
        <v>36.5</v>
      </c>
      <c r="X80" s="36"/>
      <c r="Y80" s="20">
        <f t="shared" si="17"/>
        <v>0</v>
      </c>
      <c r="Z80" s="20">
        <f t="shared" si="21"/>
        <v>0</v>
      </c>
      <c r="AB80" s="37"/>
      <c r="AC80" s="37"/>
    </row>
    <row r="81" spans="1:29" s="22" customFormat="1" ht="15.75" customHeight="1">
      <c r="A81" s="56" t="s">
        <v>143</v>
      </c>
      <c r="B81" s="57"/>
      <c r="C81" s="25"/>
      <c r="E81" s="65">
        <v>75</v>
      </c>
      <c r="F81" s="43"/>
      <c r="G81" s="24">
        <f t="shared" si="14"/>
        <v>0</v>
      </c>
      <c r="H81" s="24">
        <f t="shared" si="18"/>
        <v>0</v>
      </c>
      <c r="K81" s="45">
        <v>86</v>
      </c>
      <c r="L81" s="36"/>
      <c r="M81" s="20">
        <f t="shared" si="15"/>
        <v>0</v>
      </c>
      <c r="N81" s="20">
        <f t="shared" si="19"/>
        <v>0</v>
      </c>
      <c r="P81" s="62"/>
      <c r="Q81" s="45">
        <v>100</v>
      </c>
      <c r="R81" s="36"/>
      <c r="S81" s="20">
        <f t="shared" si="16"/>
        <v>0</v>
      </c>
      <c r="T81" s="20">
        <f t="shared" si="20"/>
        <v>0</v>
      </c>
      <c r="V81" s="64"/>
      <c r="W81" s="45">
        <v>86</v>
      </c>
      <c r="X81" s="36"/>
      <c r="Y81" s="20">
        <f t="shared" si="17"/>
        <v>0</v>
      </c>
      <c r="Z81" s="20">
        <f t="shared" si="21"/>
        <v>0</v>
      </c>
      <c r="AB81" s="37"/>
      <c r="AC81" s="37"/>
    </row>
    <row r="82" spans="1:29" s="22" customFormat="1" ht="15.75" customHeight="1">
      <c r="A82" s="56" t="s">
        <v>144</v>
      </c>
      <c r="B82" s="57"/>
      <c r="C82" s="25"/>
      <c r="E82" s="65">
        <v>75</v>
      </c>
      <c r="F82" s="43"/>
      <c r="G82" s="24">
        <f t="shared" si="14"/>
        <v>0</v>
      </c>
      <c r="H82" s="24">
        <f t="shared" si="18"/>
        <v>0</v>
      </c>
      <c r="K82" s="45">
        <v>86</v>
      </c>
      <c r="L82" s="36"/>
      <c r="M82" s="20">
        <f t="shared" si="15"/>
        <v>0</v>
      </c>
      <c r="N82" s="20">
        <f t="shared" si="19"/>
        <v>0</v>
      </c>
      <c r="P82" s="62"/>
      <c r="Q82" s="45">
        <v>100</v>
      </c>
      <c r="R82" s="36"/>
      <c r="S82" s="20">
        <f t="shared" si="16"/>
        <v>0</v>
      </c>
      <c r="T82" s="20">
        <f t="shared" si="20"/>
        <v>0</v>
      </c>
      <c r="V82" s="64"/>
      <c r="W82" s="45">
        <v>86</v>
      </c>
      <c r="X82" s="36"/>
      <c r="Y82" s="20">
        <f t="shared" si="17"/>
        <v>0</v>
      </c>
      <c r="Z82" s="20">
        <f t="shared" si="21"/>
        <v>0</v>
      </c>
      <c r="AB82" s="37"/>
      <c r="AC82" s="37"/>
    </row>
    <row r="83" spans="1:29" s="22" customFormat="1" ht="15.75" customHeight="1">
      <c r="A83" s="56" t="s">
        <v>145</v>
      </c>
      <c r="B83" s="57"/>
      <c r="C83" s="25"/>
      <c r="E83" s="65">
        <v>400</v>
      </c>
      <c r="F83" s="43"/>
      <c r="G83" s="24">
        <f t="shared" si="14"/>
        <v>0</v>
      </c>
      <c r="H83" s="24">
        <f t="shared" si="18"/>
        <v>0</v>
      </c>
      <c r="J83" s="62"/>
      <c r="K83" s="45">
        <v>400</v>
      </c>
      <c r="L83" s="36"/>
      <c r="M83" s="20">
        <f t="shared" si="15"/>
        <v>0</v>
      </c>
      <c r="N83" s="20">
        <f t="shared" si="19"/>
        <v>0</v>
      </c>
      <c r="P83" s="62"/>
      <c r="Q83" s="45">
        <v>400</v>
      </c>
      <c r="R83" s="36"/>
      <c r="S83" s="20">
        <f t="shared" si="16"/>
        <v>0</v>
      </c>
      <c r="T83" s="20">
        <f t="shared" si="20"/>
        <v>0</v>
      </c>
      <c r="V83" s="64"/>
      <c r="W83" s="45">
        <v>400</v>
      </c>
      <c r="X83" s="36"/>
      <c r="Y83" s="20">
        <f t="shared" si="17"/>
        <v>0</v>
      </c>
      <c r="Z83" s="20">
        <f t="shared" si="21"/>
        <v>0</v>
      </c>
      <c r="AB83" s="37"/>
      <c r="AC83" s="37"/>
    </row>
    <row r="84" spans="1:29" s="22" customFormat="1" ht="15.75" customHeight="1">
      <c r="A84" s="56" t="s">
        <v>146</v>
      </c>
      <c r="B84" s="57"/>
      <c r="C84" s="25"/>
      <c r="E84" s="65">
        <v>800</v>
      </c>
      <c r="F84" s="43"/>
      <c r="G84" s="24">
        <f t="shared" si="14"/>
        <v>0</v>
      </c>
      <c r="H84" s="24">
        <f t="shared" si="18"/>
        <v>0</v>
      </c>
      <c r="J84" s="62"/>
      <c r="K84" s="45">
        <v>800</v>
      </c>
      <c r="L84" s="36"/>
      <c r="M84" s="20">
        <f t="shared" si="15"/>
        <v>0</v>
      </c>
      <c r="N84" s="20">
        <f t="shared" si="19"/>
        <v>0</v>
      </c>
      <c r="P84" s="62"/>
      <c r="Q84" s="45">
        <v>800</v>
      </c>
      <c r="R84" s="36"/>
      <c r="S84" s="20">
        <f t="shared" si="16"/>
        <v>0</v>
      </c>
      <c r="T84" s="20">
        <f t="shared" si="20"/>
        <v>0</v>
      </c>
      <c r="V84" s="64"/>
      <c r="W84" s="45">
        <v>800</v>
      </c>
      <c r="X84" s="36"/>
      <c r="Y84" s="20">
        <f t="shared" si="17"/>
        <v>0</v>
      </c>
      <c r="Z84" s="20">
        <f t="shared" si="21"/>
        <v>0</v>
      </c>
      <c r="AB84" s="37"/>
      <c r="AC84" s="37"/>
    </row>
    <row r="85" spans="1:29" s="22" customFormat="1" ht="15.75" customHeight="1">
      <c r="A85" s="55" t="s">
        <v>147</v>
      </c>
      <c r="B85" s="57"/>
      <c r="C85" s="25"/>
      <c r="E85" s="65">
        <v>3250</v>
      </c>
      <c r="F85" s="43"/>
      <c r="G85" s="24">
        <f t="shared" si="14"/>
        <v>0</v>
      </c>
      <c r="H85" s="24">
        <f t="shared" si="18"/>
        <v>0</v>
      </c>
      <c r="J85" s="62"/>
      <c r="K85" s="45">
        <v>4000</v>
      </c>
      <c r="L85" s="36"/>
      <c r="M85" s="20">
        <f t="shared" si="15"/>
        <v>0</v>
      </c>
      <c r="N85" s="20">
        <f t="shared" si="19"/>
        <v>0</v>
      </c>
      <c r="P85" s="62"/>
      <c r="Q85" s="45">
        <v>4000</v>
      </c>
      <c r="R85" s="36"/>
      <c r="S85" s="20">
        <f t="shared" si="16"/>
        <v>0</v>
      </c>
      <c r="T85" s="20">
        <f t="shared" si="20"/>
        <v>0</v>
      </c>
      <c r="V85" s="64"/>
      <c r="W85" s="45">
        <v>4000</v>
      </c>
      <c r="X85" s="36"/>
      <c r="Y85" s="20">
        <f t="shared" si="17"/>
        <v>0</v>
      </c>
      <c r="Z85" s="20">
        <f t="shared" si="21"/>
        <v>0</v>
      </c>
      <c r="AB85" s="37"/>
      <c r="AC85" s="37"/>
    </row>
    <row r="86" spans="1:29" s="22" customFormat="1" ht="15.75" customHeight="1">
      <c r="A86" s="56" t="s">
        <v>148</v>
      </c>
      <c r="B86" s="57"/>
      <c r="C86" s="25"/>
      <c r="E86" s="65">
        <v>7000</v>
      </c>
      <c r="F86" s="43"/>
      <c r="G86" s="24">
        <f t="shared" si="14"/>
        <v>0</v>
      </c>
      <c r="H86" s="24">
        <f t="shared" si="18"/>
        <v>0</v>
      </c>
      <c r="J86" s="62"/>
      <c r="K86" s="45">
        <v>8000</v>
      </c>
      <c r="L86" s="36"/>
      <c r="M86" s="20">
        <f t="shared" si="15"/>
        <v>0</v>
      </c>
      <c r="N86" s="20">
        <f t="shared" si="19"/>
        <v>0</v>
      </c>
      <c r="P86" s="62"/>
      <c r="Q86" s="45">
        <v>8000</v>
      </c>
      <c r="R86" s="36"/>
      <c r="S86" s="20">
        <f t="shared" si="16"/>
        <v>0</v>
      </c>
      <c r="T86" s="20">
        <f t="shared" si="20"/>
        <v>0</v>
      </c>
      <c r="V86" s="64"/>
      <c r="W86" s="45">
        <v>8000</v>
      </c>
      <c r="X86" s="36"/>
      <c r="Y86" s="20">
        <f t="shared" si="17"/>
        <v>0</v>
      </c>
      <c r="Z86" s="20">
        <f t="shared" si="21"/>
        <v>0</v>
      </c>
      <c r="AB86" s="37"/>
      <c r="AC86" s="37"/>
    </row>
    <row r="87" spans="1:29" s="22" customFormat="1" ht="15.75" customHeight="1">
      <c r="A87" s="55" t="s">
        <v>149</v>
      </c>
      <c r="B87" s="57"/>
      <c r="C87" s="25"/>
      <c r="E87" s="65">
        <v>65000</v>
      </c>
      <c r="F87" s="43"/>
      <c r="G87" s="24">
        <f t="shared" si="14"/>
        <v>0</v>
      </c>
      <c r="H87" s="24">
        <f t="shared" si="18"/>
        <v>0</v>
      </c>
      <c r="J87" s="62"/>
      <c r="K87" s="45">
        <v>80000</v>
      </c>
      <c r="L87" s="36"/>
      <c r="M87" s="20">
        <f t="shared" si="15"/>
        <v>0</v>
      </c>
      <c r="N87" s="20">
        <f t="shared" si="19"/>
        <v>0</v>
      </c>
      <c r="P87" s="62"/>
      <c r="Q87" s="45">
        <v>80000</v>
      </c>
      <c r="R87" s="36"/>
      <c r="S87" s="20">
        <f t="shared" si="16"/>
        <v>0</v>
      </c>
      <c r="T87" s="20">
        <f t="shared" si="20"/>
        <v>0</v>
      </c>
      <c r="V87" s="64"/>
      <c r="W87" s="45">
        <v>80000</v>
      </c>
      <c r="X87" s="36"/>
      <c r="Y87" s="20">
        <f t="shared" si="17"/>
        <v>0</v>
      </c>
      <c r="Z87" s="20">
        <f t="shared" si="21"/>
        <v>0</v>
      </c>
      <c r="AB87" s="37"/>
      <c r="AC87" s="37"/>
    </row>
    <row r="88" spans="1:29" s="38" customFormat="1" ht="15.75" customHeight="1">
      <c r="A88" s="92"/>
      <c r="B88" s="93"/>
      <c r="C88" s="32"/>
      <c r="E88" s="94"/>
      <c r="F88" s="43"/>
      <c r="G88" s="95"/>
      <c r="H88" s="95"/>
      <c r="K88" s="96"/>
      <c r="L88" s="36"/>
      <c r="M88" s="97"/>
      <c r="N88" s="97"/>
      <c r="P88" s="62"/>
      <c r="Q88" s="96"/>
      <c r="R88" s="36"/>
      <c r="S88" s="97"/>
      <c r="T88" s="97"/>
      <c r="V88" s="64"/>
      <c r="W88" s="96"/>
      <c r="X88" s="36"/>
      <c r="Y88" s="97"/>
      <c r="Z88" s="97"/>
      <c r="AB88" s="98"/>
      <c r="AC88" s="98"/>
    </row>
    <row r="89" spans="1:29">
      <c r="A89" s="27" t="s">
        <v>107</v>
      </c>
      <c r="B89" s="30"/>
      <c r="C89" s="30"/>
      <c r="D89" s="30"/>
      <c r="E89" s="30"/>
      <c r="F89" s="30"/>
      <c r="G89" s="28">
        <f>SUM(G5:G88)</f>
        <v>537850.26738618489</v>
      </c>
      <c r="H89" s="20">
        <f t="shared" ref="H89" si="22">G89*2</f>
        <v>1075700.5347723698</v>
      </c>
      <c r="I89" s="30"/>
      <c r="J89" s="30"/>
      <c r="K89" s="30"/>
      <c r="L89" s="30"/>
      <c r="M89" s="28">
        <f>SUM(M5:M88)</f>
        <v>1859063.0946911541</v>
      </c>
      <c r="N89" s="20">
        <f t="shared" ref="N89" si="23">M89*2</f>
        <v>3718126.1893823082</v>
      </c>
      <c r="O89" s="30"/>
      <c r="P89" s="30"/>
      <c r="Q89" s="30"/>
      <c r="R89" s="19"/>
      <c r="S89" s="28">
        <f>SUM(S5:S88)</f>
        <v>736462.17229015392</v>
      </c>
      <c r="T89" s="20">
        <f t="shared" ref="T89" si="24">S89*2</f>
        <v>1472924.3445803078</v>
      </c>
      <c r="W89" s="30"/>
      <c r="X89" s="19"/>
      <c r="Y89" s="28">
        <f>SUM(Y5:Y88)</f>
        <v>625430.01491615397</v>
      </c>
      <c r="Z89" s="20">
        <f t="shared" ref="Z89" si="25">Y89*2</f>
        <v>1250860.0298323079</v>
      </c>
      <c r="AB89" s="37"/>
      <c r="AC89" s="37"/>
    </row>
    <row r="90" spans="1:29">
      <c r="Q90" s="19"/>
      <c r="R90" s="19"/>
      <c r="S90" s="19"/>
      <c r="T90" s="19"/>
      <c r="W90" s="19"/>
      <c r="X90" s="19"/>
      <c r="Y90" s="19"/>
      <c r="Z90" s="19"/>
    </row>
    <row r="91" spans="1:29" ht="88.5" customHeight="1">
      <c r="E91" s="29"/>
      <c r="K91" s="30"/>
      <c r="Q91" s="19"/>
      <c r="R91" s="19"/>
      <c r="S91" s="19"/>
      <c r="T91" s="19"/>
      <c r="W91" s="30"/>
      <c r="X91" s="19"/>
      <c r="Y91" s="19"/>
      <c r="Z91" s="19"/>
    </row>
    <row r="92" spans="1:29">
      <c r="Q92" s="19"/>
    </row>
    <row r="93" spans="1:29">
      <c r="Q93" s="19"/>
    </row>
    <row r="94" spans="1:29">
      <c r="Q94" s="19"/>
    </row>
    <row r="95" spans="1:29">
      <c r="Q95" s="19"/>
    </row>
    <row r="97" spans="17:17">
      <c r="Q97" s="53"/>
    </row>
  </sheetData>
  <mergeCells count="8">
    <mergeCell ref="Y1:Z1"/>
    <mergeCell ref="Y2:Z2"/>
    <mergeCell ref="B1:B2"/>
    <mergeCell ref="S1:T1"/>
    <mergeCell ref="S2:T2"/>
    <mergeCell ref="M2:N2"/>
    <mergeCell ref="G1:H1"/>
    <mergeCell ref="M1:N1"/>
  </mergeCells>
  <pageMargins left="0.24" right="0.23" top="1" bottom="0.53" header="0.5" footer="0.3"/>
  <pageSetup paperSize="8" scale="66" orientation="landscape" r:id="rId1"/>
  <headerFooter alignWithMargins="0"/>
  <ignoredErrors>
    <ignoredError sqref="G5:H88"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L4"/>
  <sheetViews>
    <sheetView workbookViewId="0">
      <selection activeCell="B4" sqref="B4:L4"/>
    </sheetView>
  </sheetViews>
  <sheetFormatPr defaultRowHeight="12.75"/>
  <sheetData>
    <row r="4" spans="2:12" ht="192.75" customHeight="1">
      <c r="B4" s="164" t="s">
        <v>176</v>
      </c>
      <c r="C4" s="165"/>
      <c r="D4" s="165"/>
      <c r="E4" s="165"/>
      <c r="F4" s="165"/>
      <c r="G4" s="165"/>
      <c r="H4" s="165"/>
      <c r="I4" s="165"/>
      <c r="J4" s="165"/>
      <c r="K4" s="165"/>
      <c r="L4" s="165"/>
    </row>
  </sheetData>
  <mergeCells count="1">
    <mergeCell ref="B4:L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C37"/>
  <sheetViews>
    <sheetView tabSelected="1" zoomScaleNormal="100" workbookViewId="0">
      <selection activeCell="C9" sqref="C9"/>
    </sheetView>
  </sheetViews>
  <sheetFormatPr defaultColWidth="15.85546875" defaultRowHeight="12.75"/>
  <cols>
    <col min="1" max="1" width="40.42578125" style="107" customWidth="1"/>
    <col min="2" max="2" width="55.42578125" style="107" customWidth="1"/>
    <col min="3" max="3" width="20" style="107" customWidth="1"/>
    <col min="4" max="4" width="15.85546875" style="107" customWidth="1"/>
    <col min="5" max="16384" width="15.85546875" style="107"/>
  </cols>
  <sheetData>
    <row r="1" spans="1:3">
      <c r="A1" s="166" t="s">
        <v>170</v>
      </c>
      <c r="B1" s="167"/>
    </row>
    <row r="2" spans="1:3" ht="31.5" customHeight="1">
      <c r="A2" s="167"/>
      <c r="B2" s="167"/>
    </row>
    <row r="3" spans="1:3" ht="109.5" customHeight="1" thickBot="1">
      <c r="A3" s="168"/>
      <c r="B3" s="168"/>
    </row>
    <row r="4" spans="1:3" ht="83.25" customHeight="1" thickBot="1">
      <c r="A4" s="106" t="s">
        <v>169</v>
      </c>
      <c r="B4" s="113" t="s">
        <v>157</v>
      </c>
    </row>
    <row r="5" spans="1:3" ht="27.75" customHeight="1" thickBot="1">
      <c r="A5" s="112" t="s">
        <v>171</v>
      </c>
      <c r="B5" s="110">
        <v>0</v>
      </c>
    </row>
    <row r="6" spans="1:3" ht="21" customHeight="1" thickBot="1">
      <c r="A6" s="128" t="s">
        <v>159</v>
      </c>
      <c r="B6" s="129">
        <v>0</v>
      </c>
    </row>
    <row r="7" spans="1:3" ht="21" customHeight="1" thickBot="1">
      <c r="A7" s="112" t="s">
        <v>158</v>
      </c>
      <c r="B7" s="110">
        <v>0</v>
      </c>
    </row>
    <row r="8" spans="1:3" ht="30.75" customHeight="1" thickBot="1">
      <c r="A8" s="130" t="s">
        <v>168</v>
      </c>
      <c r="B8" s="131">
        <f>SUM(B5:B7)</f>
        <v>0</v>
      </c>
    </row>
    <row r="9" spans="1:3" ht="30.75" customHeight="1">
      <c r="A9" s="127"/>
      <c r="B9" s="111"/>
    </row>
    <row r="10" spans="1:3" ht="24.75" customHeight="1" thickBot="1"/>
    <row r="11" spans="1:3" ht="30.75" thickBot="1">
      <c r="A11" s="106" t="s">
        <v>169</v>
      </c>
      <c r="B11" s="113" t="s">
        <v>157</v>
      </c>
      <c r="C11" s="108"/>
    </row>
    <row r="12" spans="1:3" ht="30" customHeight="1" thickBot="1">
      <c r="A12" s="112" t="s">
        <v>174</v>
      </c>
      <c r="B12" s="110">
        <v>0</v>
      </c>
      <c r="C12" s="108"/>
    </row>
    <row r="13" spans="1:3" ht="22.5" customHeight="1" thickBot="1">
      <c r="A13" s="128" t="s">
        <v>159</v>
      </c>
      <c r="B13" s="129">
        <v>0</v>
      </c>
      <c r="C13" s="108"/>
    </row>
    <row r="14" spans="1:3" ht="21.75" customHeight="1" thickBot="1">
      <c r="A14" s="112" t="s">
        <v>158</v>
      </c>
      <c r="B14" s="110">
        <v>0</v>
      </c>
      <c r="C14" s="108"/>
    </row>
    <row r="15" spans="1:3" ht="21.75" customHeight="1" thickBot="1">
      <c r="A15" s="130" t="s">
        <v>168</v>
      </c>
      <c r="B15" s="131">
        <f>SUM(B12:B14)</f>
        <v>0</v>
      </c>
      <c r="C15" s="108"/>
    </row>
    <row r="16" spans="1:3">
      <c r="C16" s="108"/>
    </row>
    <row r="17" spans="3:3">
      <c r="C17" s="108"/>
    </row>
    <row r="18" spans="3:3">
      <c r="C18" s="108"/>
    </row>
    <row r="19" spans="3:3">
      <c r="C19" s="108"/>
    </row>
    <row r="20" spans="3:3">
      <c r="C20" s="108"/>
    </row>
    <row r="21" spans="3:3">
      <c r="C21" s="108"/>
    </row>
    <row r="22" spans="3:3">
      <c r="C22" s="108"/>
    </row>
    <row r="23" spans="3:3">
      <c r="C23" s="108"/>
    </row>
    <row r="24" spans="3:3">
      <c r="C24" s="108"/>
    </row>
    <row r="25" spans="3:3">
      <c r="C25" s="108"/>
    </row>
    <row r="26" spans="3:3">
      <c r="C26" s="108"/>
    </row>
    <row r="27" spans="3:3">
      <c r="C27" s="108"/>
    </row>
    <row r="28" spans="3:3">
      <c r="C28" s="108"/>
    </row>
    <row r="29" spans="3:3">
      <c r="C29" s="108"/>
    </row>
    <row r="32" spans="3:3">
      <c r="C32" s="108"/>
    </row>
    <row r="36" spans="3:3">
      <c r="C36" s="109"/>
    </row>
    <row r="37" spans="3:3">
      <c r="C37" s="109"/>
    </row>
  </sheetData>
  <mergeCells count="1">
    <mergeCell ref="A1:B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F18"/>
  <sheetViews>
    <sheetView workbookViewId="0">
      <selection activeCell="B29" sqref="B29"/>
    </sheetView>
  </sheetViews>
  <sheetFormatPr defaultRowHeight="12.75"/>
  <cols>
    <col min="2" max="2" width="32.140625" customWidth="1"/>
    <col min="3" max="3" width="11.7109375" customWidth="1"/>
    <col min="4" max="4" width="16.140625" customWidth="1"/>
    <col min="5" max="5" width="16.5703125" customWidth="1"/>
    <col min="6" max="6" width="17" customWidth="1"/>
  </cols>
  <sheetData>
    <row r="3" spans="2:6" ht="30">
      <c r="B3" s="114" t="s">
        <v>160</v>
      </c>
      <c r="C3" s="115" t="s">
        <v>161</v>
      </c>
      <c r="D3" s="116" t="s">
        <v>162</v>
      </c>
      <c r="E3" s="116" t="s">
        <v>163</v>
      </c>
      <c r="F3" s="116" t="s">
        <v>164</v>
      </c>
    </row>
    <row r="4" spans="2:6" ht="15">
      <c r="B4" s="117"/>
      <c r="C4" s="116"/>
      <c r="D4" s="118" t="s">
        <v>165</v>
      </c>
      <c r="E4" s="118" t="s">
        <v>165</v>
      </c>
      <c r="F4" s="118" t="s">
        <v>165</v>
      </c>
    </row>
    <row r="5" spans="2:6" ht="49.5" customHeight="1">
      <c r="B5" s="137" t="s">
        <v>172</v>
      </c>
      <c r="C5" s="138">
        <f>MIN(D5:F5)</f>
        <v>250</v>
      </c>
      <c r="D5" s="139">
        <v>500</v>
      </c>
      <c r="E5" s="139">
        <v>250</v>
      </c>
      <c r="F5" s="139">
        <v>1000</v>
      </c>
    </row>
    <row r="6" spans="2:6" ht="49.5" customHeight="1">
      <c r="B6" s="137" t="s">
        <v>173</v>
      </c>
      <c r="C6" s="138">
        <f>MIN(D6:F6)</f>
        <v>250</v>
      </c>
      <c r="D6" s="139">
        <v>500</v>
      </c>
      <c r="E6" s="139">
        <v>250</v>
      </c>
      <c r="F6" s="139">
        <v>1000</v>
      </c>
    </row>
    <row r="7" spans="2:6" ht="15">
      <c r="B7" s="133"/>
      <c r="C7" s="120"/>
      <c r="D7" s="132"/>
      <c r="E7" s="132"/>
      <c r="F7" s="132"/>
    </row>
    <row r="8" spans="2:6" ht="15">
      <c r="B8" s="119"/>
      <c r="C8" s="119"/>
      <c r="D8" s="120"/>
      <c r="E8" s="120"/>
      <c r="F8" s="120"/>
    </row>
    <row r="9" spans="2:6" ht="24" customHeight="1">
      <c r="B9" s="134" t="s">
        <v>160</v>
      </c>
      <c r="C9" s="121"/>
      <c r="D9" s="118" t="s">
        <v>162</v>
      </c>
      <c r="E9" s="118" t="s">
        <v>163</v>
      </c>
      <c r="F9" s="118" t="s">
        <v>164</v>
      </c>
    </row>
    <row r="10" spans="2:6" ht="15">
      <c r="B10" s="122"/>
      <c r="C10" s="123"/>
      <c r="D10" s="124" t="s">
        <v>166</v>
      </c>
      <c r="E10" s="124" t="s">
        <v>166</v>
      </c>
      <c r="F10" s="124" t="s">
        <v>166</v>
      </c>
    </row>
    <row r="11" spans="2:6" ht="30">
      <c r="B11" s="137" t="s">
        <v>172</v>
      </c>
      <c r="C11" s="140">
        <f>C5</f>
        <v>250</v>
      </c>
      <c r="D11" s="141">
        <f>IF(D5="N/A",0,IF(D5=$C5,5,SUM($C5/D5)*5))</f>
        <v>2.5</v>
      </c>
      <c r="E11" s="141">
        <f>IF(E5="N/A",0,IF(E5=$C5,5,SUM($C5/E5)*5))</f>
        <v>5</v>
      </c>
      <c r="F11" s="141">
        <f>IF(F5="N/A",0,IF(F5=$C5,5,SUM($C5/F5)*5))</f>
        <v>1.25</v>
      </c>
    </row>
    <row r="12" spans="2:6" ht="15">
      <c r="B12" s="125" t="s">
        <v>167</v>
      </c>
      <c r="C12" s="126"/>
      <c r="D12" s="135">
        <f>SUM(D11*20)</f>
        <v>50</v>
      </c>
      <c r="E12" s="135">
        <f>SUM(E11*20)</f>
        <v>100</v>
      </c>
      <c r="F12" s="135">
        <f>SUM(F11*20)</f>
        <v>25</v>
      </c>
    </row>
    <row r="13" spans="2:6" ht="31.5" customHeight="1">
      <c r="B13" s="137" t="s">
        <v>173</v>
      </c>
      <c r="C13" s="140">
        <f>C6</f>
        <v>250</v>
      </c>
      <c r="D13" s="141">
        <f>IF(D6="N/A",0,IF(D6=$C6,5,SUM($C6/D6)*5))</f>
        <v>2.5</v>
      </c>
      <c r="E13" s="141">
        <f>IF(E6="N/A",0,IF(E6=$C6,5,SUM($C6/E6)*5))</f>
        <v>5</v>
      </c>
      <c r="F13" s="141">
        <f>IF(F6="N/A",0,IF(F6=$C6,5,SUM($C6/F6)*5))</f>
        <v>1.25</v>
      </c>
    </row>
    <row r="14" spans="2:6" ht="15">
      <c r="B14" s="125" t="s">
        <v>167</v>
      </c>
      <c r="C14" s="126"/>
      <c r="D14" s="135">
        <f>SUM(D11*20)</f>
        <v>50</v>
      </c>
      <c r="E14" s="135">
        <f>SUM(E11*20)</f>
        <v>100</v>
      </c>
      <c r="F14" s="135">
        <f>SUM(F11*20)</f>
        <v>25</v>
      </c>
    </row>
    <row r="17" spans="2:6">
      <c r="B17" s="142"/>
      <c r="C17" s="142" t="s">
        <v>162</v>
      </c>
      <c r="D17" s="142" t="s">
        <v>163</v>
      </c>
      <c r="E17" s="142" t="s">
        <v>164</v>
      </c>
    </row>
    <row r="18" spans="2:6">
      <c r="B18" s="142" t="s">
        <v>175</v>
      </c>
      <c r="C18" s="143">
        <f>SUM(D14,D12)</f>
        <v>100</v>
      </c>
      <c r="D18" s="143">
        <f>SUM(E14,E12)</f>
        <v>200</v>
      </c>
      <c r="E18" s="143">
        <f>SUM(F14,F12)</f>
        <v>50</v>
      </c>
      <c r="F18" s="136"/>
    </row>
  </sheetData>
  <conditionalFormatting sqref="D11:F14">
    <cfRule type="expression" dxfId="0" priority="1" stopIfTrue="1">
      <formula>D11=10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46056a27bb9416b9ac32f4b200d3f27 xmlns="2af71e38-fe70-4097-bbb8-72989deb4741">
      <Terms xmlns="http://schemas.microsoft.com/office/infopath/2007/PartnerControls">
        <TermInfo xmlns="http://schemas.microsoft.com/office/infopath/2007/PartnerControls">
          <TermName xmlns="http://schemas.microsoft.com/office/infopath/2007/PartnerControls">Procurement</TermName>
          <TermId xmlns="http://schemas.microsoft.com/office/infopath/2007/PartnerControls">05a9c98b-ee8a-4b33-953b-73bea11f2bd1</TermId>
        </TermInfo>
      </Terms>
    </a46056a27bb9416b9ac32f4b200d3f27>
    <a7743c9e1e9a4e7ca777be1df24c99df xmlns="2af71e38-fe70-4097-bbb8-72989deb4741">
      <Terms xmlns="http://schemas.microsoft.com/office/infopath/2007/PartnerControls"/>
    </a7743c9e1e9a4e7ca777be1df24c99df>
    <TaxCatchAll xmlns="2af71e38-fe70-4097-bbb8-72989deb4741">
      <Value>23</Value>
      <Value>2271</Value>
      <Value>2</Value>
    </TaxCatchAll>
    <j51c23674cd84d90b22b4b5a1bc3820e xmlns="2af71e38-fe70-4097-bbb8-72989deb4741">
      <Terms xmlns="http://schemas.microsoft.com/office/infopath/2007/PartnerControls"/>
    </j51c23674cd84d90b22b4b5a1bc3820e>
    <k6e42ca3fdd54d62bdf82a48d2fc5ba0 xmlns="2af71e38-fe70-4097-bbb8-72989deb4741">
      <Terms xmlns="http://schemas.microsoft.com/office/infopath/2007/PartnerControls">
        <TermInfo xmlns="http://schemas.microsoft.com/office/infopath/2007/PartnerControls">
          <TermName xmlns="http://schemas.microsoft.com/office/infopath/2007/PartnerControls">ITT</TermName>
          <TermId xmlns="http://schemas.microsoft.com/office/infopath/2007/PartnerControls">a2f41698-74b9-40fd-8329-615b2813d04d</TermId>
        </TermInfo>
      </Terms>
    </k6e42ca3fdd54d62bdf82a48d2fc5ba0>
    <a1ca9fd273384e8e8cfc022a7a5aa811 xmlns="2af71e38-fe70-4097-bbb8-72989deb4741">
      <Terms xmlns="http://schemas.microsoft.com/office/infopath/2007/PartnerControls"/>
    </a1ca9fd273384e8e8cfc022a7a5aa811>
    <n6603ac1c9044e60a1737ee171683471 xmlns="2af71e38-fe70-4097-bbb8-72989deb4741">
      <Terms xmlns="http://schemas.microsoft.com/office/infopath/2007/PartnerControls">
        <TermInfo xmlns="http://schemas.microsoft.com/office/infopath/2007/PartnerControls">
          <TermName xmlns="http://schemas.microsoft.com/office/infopath/2007/PartnerControls">C19090 Advanced and Strategic Incident Command Training</TermName>
          <TermId xmlns="http://schemas.microsoft.com/office/infopath/2007/PartnerControls">9c8ed4af-04b5-4f64-a315-2061a7b63531</TermId>
        </TermInfo>
      </Terms>
    </n6603ac1c9044e60a1737ee171683471>
    <lcf76f155ced4ddcb4097134ff3c332f xmlns="34c60a35-5409-46a1-ba20-ff2fa8be18e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46B0394DBFA14B96C24987B8C4768D" ma:contentTypeVersion="14" ma:contentTypeDescription="Create a new document." ma:contentTypeScope="" ma:versionID="129a998b067cc37b7ead8f524b9125e1">
  <xsd:schema xmlns:xsd="http://www.w3.org/2001/XMLSchema" xmlns:xs="http://www.w3.org/2001/XMLSchema" xmlns:p="http://schemas.microsoft.com/office/2006/metadata/properties" xmlns:ns2="34c60a35-5409-46a1-ba20-ff2fa8be18e3" xmlns:ns3="2af71e38-fe70-4097-bbb8-72989deb4741" targetNamespace="http://schemas.microsoft.com/office/2006/metadata/properties" ma:root="true" ma:fieldsID="73bf2820397d5d8e77251fe935097332" ns2:_="" ns3:_="">
    <xsd:import namespace="34c60a35-5409-46a1-ba20-ff2fa8be18e3"/>
    <xsd:import namespace="2af71e38-fe70-4097-bbb8-72989deb4741"/>
    <xsd:element name="properties">
      <xsd:complexType>
        <xsd:sequence>
          <xsd:element name="documentManagement">
            <xsd:complexType>
              <xsd:all>
                <xsd:element ref="ns2:MediaServiceMetadata" minOccurs="0"/>
                <xsd:element ref="ns2:MediaServiceFastMetadata" minOccurs="0"/>
                <xsd:element ref="ns3:n6603ac1c9044e60a1737ee171683471" minOccurs="0"/>
                <xsd:element ref="ns3:TaxCatchAll" minOccurs="0"/>
                <xsd:element ref="ns3:TaxCatchAllLabel" minOccurs="0"/>
                <xsd:element ref="ns3:k6e42ca3fdd54d62bdf82a48d2fc5ba0" minOccurs="0"/>
                <xsd:element ref="ns3:a1ca9fd273384e8e8cfc022a7a5aa811" minOccurs="0"/>
                <xsd:element ref="ns3:j51c23674cd84d90b22b4b5a1bc3820e" minOccurs="0"/>
                <xsd:element ref="ns3:a7743c9e1e9a4e7ca777be1df24c99df" minOccurs="0"/>
                <xsd:element ref="ns3:a46056a27bb9416b9ac32f4b200d3f27"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c60a35-5409-46a1-ba20-ff2fa8be18e3"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273cd7ea-5514-489e-98f0-acd0d6f7a540" ma:termSetId="09814cd3-568e-fe90-9814-8d621ff8fb84" ma:anchorId="fba54fb3-c3e1-fe81-a776-ca4b69148c4d" ma:open="true" ma:isKeyword="false">
      <xsd:complexType>
        <xsd:sequence>
          <xsd:element ref="pc:Terms" minOccurs="0" maxOccurs="1"/>
        </xsd:sequence>
      </xsd:complex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ObjectDetectorVersions" ma:index="3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f71e38-fe70-4097-bbb8-72989deb4741" elementFormDefault="qualified">
    <xsd:import namespace="http://schemas.microsoft.com/office/2006/documentManagement/types"/>
    <xsd:import namespace="http://schemas.microsoft.com/office/infopath/2007/PartnerControls"/>
    <xsd:element name="n6603ac1c9044e60a1737ee171683471" ma:index="11" nillable="true" ma:taxonomy="true" ma:internalName="n6603ac1c9044e60a1737ee171683471" ma:taxonomyFieldName="Contract_x0020_Ref" ma:displayName="Contract Ref" ma:default="" ma:fieldId="{76603ac1-c904-4e60-a173-7ee171683471}" ma:sspId="273cd7ea-5514-489e-98f0-acd0d6f7a540" ma:termSetId="20ca9643-d7d0-44a7-814a-5c20a7246331"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34743eac-d1e6-4499-a025-93c411fa6fe7}" ma:internalName="TaxCatchAll" ma:showField="CatchAllData" ma:web="2af71e38-fe70-4097-bbb8-72989deb4741">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34743eac-d1e6-4499-a025-93c411fa6fe7}" ma:internalName="TaxCatchAllLabel" ma:readOnly="true" ma:showField="CatchAllDataLabel" ma:web="2af71e38-fe70-4097-bbb8-72989deb4741">
      <xsd:complexType>
        <xsd:complexContent>
          <xsd:extension base="dms:MultiChoiceLookup">
            <xsd:sequence>
              <xsd:element name="Value" type="dms:Lookup" maxOccurs="unbounded" minOccurs="0" nillable="true"/>
            </xsd:sequence>
          </xsd:extension>
        </xsd:complexContent>
      </xsd:complexType>
    </xsd:element>
    <xsd:element name="k6e42ca3fdd54d62bdf82a48d2fc5ba0" ma:index="15" nillable="true" ma:taxonomy="true" ma:internalName="k6e42ca3fdd54d62bdf82a48d2fc5ba0" ma:taxonomyFieldName="DocumentType" ma:displayName="DocumentType" ma:default="" ma:fieldId="{46e42ca3-fdd5-4d62-bdf8-2a48d2fc5ba0}" ma:sspId="273cd7ea-5514-489e-98f0-acd0d6f7a540" ma:termSetId="876672e5-7801-41e6-9b1c-4b1b7dc67ea9" ma:anchorId="00000000-0000-0000-0000-000000000000" ma:open="false" ma:isKeyword="false">
      <xsd:complexType>
        <xsd:sequence>
          <xsd:element ref="pc:Terms" minOccurs="0" maxOccurs="1"/>
        </xsd:sequence>
      </xsd:complexType>
    </xsd:element>
    <xsd:element name="a1ca9fd273384e8e8cfc022a7a5aa811" ma:index="17" nillable="true" ma:taxonomy="true" ma:internalName="a1ca9fd273384e8e8cfc022a7a5aa811" ma:taxonomyFieldName="RelatedTopics" ma:displayName="RelatedTopics" ma:default="" ma:fieldId="{a1ca9fd2-7338-4e8e-8cfc-022a7a5aa811}" ma:taxonomyMulti="true" ma:sspId="273cd7ea-5514-489e-98f0-acd0d6f7a540" ma:termSetId="7dd3e761-923b-47fc-9eff-d3d1c4ad3dbe" ma:anchorId="00000000-0000-0000-0000-000000000000" ma:open="false" ma:isKeyword="false">
      <xsd:complexType>
        <xsd:sequence>
          <xsd:element ref="pc:Terms" minOccurs="0" maxOccurs="1"/>
        </xsd:sequence>
      </xsd:complexType>
    </xsd:element>
    <xsd:element name="j51c23674cd84d90b22b4b5a1bc3820e" ma:index="19" nillable="true" ma:taxonomy="true" ma:internalName="j51c23674cd84d90b22b4b5a1bc3820e" ma:taxonomyFieldName="Subtopic" ma:displayName="Subtopic" ma:default="" ma:fieldId="{351c2367-4cd8-4d90-b22b-4b5a1bc3820e}" ma:sspId="273cd7ea-5514-489e-98f0-acd0d6f7a540" ma:termSetId="3a887887-6ae1-4805-bb60-3c316d2f1f3f" ma:anchorId="00000000-0000-0000-0000-000000000000" ma:open="false" ma:isKeyword="false">
      <xsd:complexType>
        <xsd:sequence>
          <xsd:element ref="pc:Terms" minOccurs="0" maxOccurs="1"/>
        </xsd:sequence>
      </xsd:complexType>
    </xsd:element>
    <xsd:element name="a7743c9e1e9a4e7ca777be1df24c99df" ma:index="21" nillable="true" ma:taxonomy="true" ma:internalName="a7743c9e1e9a4e7ca777be1df24c99df" ma:taxonomyFieldName="Supplier" ma:displayName="Supplier" ma:default="" ma:fieldId="{a7743c9e-1e9a-4e7c-a777-be1df24c99df}" ma:sspId="273cd7ea-5514-489e-98f0-acd0d6f7a540" ma:termSetId="41aaed3f-6112-46b7-8d6e-07916dac2929" ma:anchorId="00000000-0000-0000-0000-000000000000" ma:open="false" ma:isKeyword="false">
      <xsd:complexType>
        <xsd:sequence>
          <xsd:element ref="pc:Terms" minOccurs="0" maxOccurs="1"/>
        </xsd:sequence>
      </xsd:complexType>
    </xsd:element>
    <xsd:element name="a46056a27bb9416b9ac32f4b200d3f27" ma:index="23" nillable="true" ma:taxonomy="true" ma:internalName="a46056a27bb9416b9ac32f4b200d3f27" ma:taxonomyFieldName="Topic" ma:displayName="Topic" ma:default="" ma:fieldId="{a46056a2-7bb9-416b-9ac3-2f4b200d3f27}" ma:sspId="273cd7ea-5514-489e-98f0-acd0d6f7a540" ma:termSetId="7dd3e761-923b-47fc-9eff-d3d1c4ad3dbe" ma:anchorId="00000000-0000-0000-0000-000000000000" ma:open="false" ma:isKeyword="false">
      <xsd:complexType>
        <xsd:sequence>
          <xsd:element ref="pc:Terms" minOccurs="0" maxOccurs="1"/>
        </xsd:sequence>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C1CA50-E71D-4777-9239-41B1F8BCE470}">
  <ds:schemaRefs>
    <ds:schemaRef ds:uri="http://purl.org/dc/elements/1.1/"/>
    <ds:schemaRef ds:uri="http://www.w3.org/XML/1998/namespace"/>
    <ds:schemaRef ds:uri="http://schemas.openxmlformats.org/package/2006/metadata/core-properties"/>
    <ds:schemaRef ds:uri="http://purl.org/dc/terms/"/>
    <ds:schemaRef ds:uri="http://schemas.microsoft.com/office/2006/documentManagement/types"/>
    <ds:schemaRef ds:uri="http://purl.org/dc/dcmitype/"/>
    <ds:schemaRef ds:uri="http://schemas.microsoft.com/office/infopath/2007/PartnerControls"/>
    <ds:schemaRef ds:uri="2af71e38-fe70-4097-bbb8-72989deb4741"/>
    <ds:schemaRef ds:uri="34c60a35-5409-46a1-ba20-ff2fa8be18e3"/>
    <ds:schemaRef ds:uri="http://schemas.microsoft.com/office/2006/metadata/properties"/>
  </ds:schemaRefs>
</ds:datastoreItem>
</file>

<file path=customXml/itemProps2.xml><?xml version="1.0" encoding="utf-8"?>
<ds:datastoreItem xmlns:ds="http://schemas.openxmlformats.org/officeDocument/2006/customXml" ds:itemID="{A603BA82-5A1B-4C4F-8C46-AC11BC26313A}">
  <ds:schemaRefs>
    <ds:schemaRef ds:uri="http://schemas.microsoft.com/sharepoint/v3/contenttype/forms"/>
  </ds:schemaRefs>
</ds:datastoreItem>
</file>

<file path=customXml/itemProps3.xml><?xml version="1.0" encoding="utf-8"?>
<ds:datastoreItem xmlns:ds="http://schemas.openxmlformats.org/officeDocument/2006/customXml" ds:itemID="{D2CEAA6F-F314-474C-B564-1EAA0B48E6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c60a35-5409-46a1-ba20-ff2fa8be18e3"/>
    <ds:schemaRef ds:uri="2af71e38-fe70-4097-bbb8-72989deb47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Total Spend and Usage</vt:lpstr>
      <vt:lpstr>Average Usage</vt:lpstr>
      <vt:lpstr>Introduction</vt:lpstr>
      <vt:lpstr>Pricing Schedule</vt:lpstr>
      <vt:lpstr>Evaluation Example</vt:lpstr>
    </vt:vector>
  </TitlesOfParts>
  <Company>tp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Pricing Schedule - C18090</dc:title>
  <dc:creator>Terri Hudson</dc:creator>
  <cp:lastModifiedBy>Noble, Elizabeth</cp:lastModifiedBy>
  <cp:lastPrinted>2013-02-21T13:48:53Z</cp:lastPrinted>
  <dcterms:created xsi:type="dcterms:W3CDTF">2010-06-01T18:10:59Z</dcterms:created>
  <dcterms:modified xsi:type="dcterms:W3CDTF">2024-03-26T16:45:18Z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OrangeDoc">
    <vt:bool>false</vt:bool>
  </property>
  <property fmtid="{D5CDD505-2E9C-101B-9397-08002B2CF9AE}" pid="3" name="IsMarked">
    <vt:bool>false</vt:bool>
  </property>
  <property fmtid="{D5CDD505-2E9C-101B-9397-08002B2CF9AE}" pid="4" name="UserHasSaved">
    <vt:bool>true</vt:bool>
  </property>
  <property fmtid="{D5CDD505-2E9C-101B-9397-08002B2CF9AE}" pid="5" name="_NewReviewCycle">
    <vt:lpwstr/>
  </property>
  <property fmtid="{D5CDD505-2E9C-101B-9397-08002B2CF9AE}" pid="6" name="ContentTypeId">
    <vt:lpwstr>0x0101009346B0394DBFA14B96C24987B8C4768D</vt:lpwstr>
  </property>
  <property fmtid="{D5CDD505-2E9C-101B-9397-08002B2CF9AE}" pid="7" name="Supplier">
    <vt:lpwstr/>
  </property>
  <property fmtid="{D5CDD505-2E9C-101B-9397-08002B2CF9AE}" pid="8" name="Topic">
    <vt:lpwstr>2;#Procurement|05a9c98b-ee8a-4b33-953b-73bea11f2bd1</vt:lpwstr>
  </property>
  <property fmtid="{D5CDD505-2E9C-101B-9397-08002B2CF9AE}" pid="9" name="Subtopic">
    <vt:lpwstr/>
  </property>
  <property fmtid="{D5CDD505-2E9C-101B-9397-08002B2CF9AE}" pid="10" name="DocumentType">
    <vt:lpwstr>23;#ITT|a2f41698-74b9-40fd-8329-615b2813d04d</vt:lpwstr>
  </property>
  <property fmtid="{D5CDD505-2E9C-101B-9397-08002B2CF9AE}" pid="11" name="Contract_x0020_Ref">
    <vt:lpwstr>331;#C17033 Drone|73cf3612-b420-4626-a9c7-1e906e3db4b5</vt:lpwstr>
  </property>
  <property fmtid="{D5CDD505-2E9C-101B-9397-08002B2CF9AE}" pid="12" name="RelatedTopics">
    <vt:lpwstr/>
  </property>
  <property fmtid="{D5CDD505-2E9C-101B-9397-08002B2CF9AE}" pid="13" name="Contract Ref">
    <vt:lpwstr>2271;#C19090 Advanced and Strategic Incident Command Training|9c8ed4af-04b5-4f64-a315-2061a7b63531</vt:lpwstr>
  </property>
  <property fmtid="{D5CDD505-2E9C-101B-9397-08002B2CF9AE}" pid="14" name="Order">
    <vt:r8>124600</vt:r8>
  </property>
  <property fmtid="{D5CDD505-2E9C-101B-9397-08002B2CF9AE}" pid="15" name="k6e42ca3fdd54d62bdf82a48d2fc5ba0">
    <vt:lpwstr>ITT|a2f41698-74b9-40fd-8329-615b2813d04d</vt:lpwstr>
  </property>
  <property fmtid="{D5CDD505-2E9C-101B-9397-08002B2CF9AE}" pid="16" name="j51c23674cd84d90b22b4b5a1bc3820e">
    <vt:lpwstr/>
  </property>
  <property fmtid="{D5CDD505-2E9C-101B-9397-08002B2CF9AE}" pid="17" name="n6603ac1c9044e60a1737ee171683471">
    <vt:lpwstr>C19090 Advanced and Strategic Incident Command Training|9c8ed4af-04b5-4f64-a315-2061a7b63531</vt:lpwstr>
  </property>
  <property fmtid="{D5CDD505-2E9C-101B-9397-08002B2CF9AE}" pid="18" name="a1ca9fd273384e8e8cfc022a7a5aa811">
    <vt:lpwstr/>
  </property>
  <property fmtid="{D5CDD505-2E9C-101B-9397-08002B2CF9AE}" pid="19" name="a7743c9e1e9a4e7ca777be1df24c99df">
    <vt:lpwstr/>
  </property>
  <property fmtid="{D5CDD505-2E9C-101B-9397-08002B2CF9AE}" pid="20" name="DocumentSetDescription">
    <vt:lpwstr/>
  </property>
  <property fmtid="{D5CDD505-2E9C-101B-9397-08002B2CF9AE}" pid="21" name="a46056a27bb9416b9ac32f4b200d3f27">
    <vt:lpwstr>Procurement|05a9c98b-ee8a-4b33-953b-73bea11f2bd1</vt:lpwstr>
  </property>
  <property fmtid="{D5CDD505-2E9C-101B-9397-08002B2CF9AE}" pid="22" name="TaxCatchAll">
    <vt:lpwstr>23;#ITT|a2f41698-74b9-40fd-8329-615b2813d04d;#2271;#C19090 Advanced and Strategic Incident Command Training|9c8ed4af-04b5-4f64-a315-2061a7b63531;#2;#Procurement|05a9c98b-ee8a-4b33-953b-73bea11f2bd1</vt:lpwstr>
  </property>
  <property fmtid="{D5CDD505-2E9C-101B-9397-08002B2CF9AE}" pid="23" name="MediaServiceImageTags">
    <vt:lpwstr/>
  </property>
</Properties>
</file>