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E\PURCHASE\PROCUREMENT PROJECTS\All Projects\20220509 On-Bus DSM (Driver Standards Monitoring)\8 ITT\ITT docs\"/>
    </mc:Choice>
  </mc:AlternateContent>
  <xr:revisionPtr revIDLastSave="0" documentId="13_ncr:1_{5959BF8F-D2DB-47F9-B86E-3EE010CDB5E8}" xr6:coauthVersionLast="47" xr6:coauthVersionMax="47" xr10:uidLastSave="{00000000-0000-0000-0000-000000000000}"/>
  <bookViews>
    <workbookView xWindow="-110" yWindow="-110" windowWidth="19420" windowHeight="10420" firstSheet="1" activeTab="4" xr2:uid="{35FFED24-B957-4690-A0A4-21B42265B382}"/>
  </bookViews>
  <sheets>
    <sheet name="Summary " sheetId="6" r:id="rId1"/>
    <sheet name="1 DSM Core Requirement" sheetId="1" r:id="rId2"/>
    <sheet name="2 DSM Recurring Costs" sheetId="2" r:id="rId3"/>
    <sheet name="3 DSM Costed Options " sheetId="5" r:id="rId4"/>
    <sheet name="4 Day Rates" sheetId="7" r:id="rId5"/>
    <sheet name="ETM-AVL cost (estimated prices)" sheetId="3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I37" i="6"/>
  <c r="H37" i="6"/>
  <c r="G37" i="6"/>
  <c r="F37" i="6"/>
  <c r="E37" i="6"/>
  <c r="D37" i="6"/>
  <c r="C37" i="6"/>
  <c r="G22" i="2"/>
  <c r="G19" i="2"/>
  <c r="F19" i="2"/>
  <c r="D15" i="2"/>
  <c r="D13" i="2"/>
  <c r="D12" i="2"/>
  <c r="D9" i="2"/>
  <c r="E32" i="6"/>
  <c r="F32" i="6" s="1"/>
  <c r="G32" i="6" s="1"/>
  <c r="H32" i="6" s="1"/>
  <c r="D32" i="6"/>
  <c r="C32" i="6"/>
  <c r="B32" i="6"/>
  <c r="I47" i="1"/>
  <c r="G47" i="1"/>
  <c r="D47" i="1"/>
  <c r="H47" i="1" s="1"/>
  <c r="G7" i="1"/>
  <c r="I57" i="1"/>
  <c r="I56" i="1"/>
  <c r="I54" i="1"/>
  <c r="I52" i="1"/>
  <c r="I51" i="1"/>
  <c r="I48" i="1"/>
  <c r="I46" i="1"/>
  <c r="I43" i="1"/>
  <c r="I42" i="1"/>
  <c r="I41" i="1"/>
  <c r="I40" i="1"/>
  <c r="I39" i="1"/>
  <c r="I36" i="1"/>
  <c r="I35" i="1"/>
  <c r="I30" i="1"/>
  <c r="I28" i="1"/>
  <c r="I27" i="1"/>
  <c r="I19" i="1"/>
  <c r="I17" i="1"/>
  <c r="I16" i="1"/>
  <c r="I15" i="1"/>
  <c r="I14" i="1"/>
  <c r="I8" i="1"/>
  <c r="H57" i="1"/>
  <c r="H48" i="1"/>
  <c r="H25" i="1"/>
  <c r="G8" i="1"/>
  <c r="G4" i="2"/>
  <c r="G12" i="2" s="1"/>
  <c r="F4" i="2"/>
  <c r="F25" i="2" s="1"/>
  <c r="E4" i="2"/>
  <c r="E23" i="2" s="1"/>
  <c r="D4" i="2"/>
  <c r="D22" i="2" s="1"/>
  <c r="I58" i="1" l="1"/>
  <c r="E26" i="6" s="1"/>
  <c r="F18" i="2"/>
  <c r="G15" i="2"/>
  <c r="D25" i="2"/>
  <c r="F7" i="2"/>
  <c r="G9" i="2"/>
  <c r="D19" i="2"/>
  <c r="E22" i="2"/>
  <c r="F23" i="2"/>
  <c r="G25" i="2"/>
  <c r="E18" i="2"/>
  <c r="E15" i="2"/>
  <c r="E13" i="2"/>
  <c r="G7" i="2"/>
  <c r="D18" i="2"/>
  <c r="E19" i="2"/>
  <c r="F22" i="2"/>
  <c r="G23" i="2"/>
  <c r="G18" i="2"/>
  <c r="E12" i="2"/>
  <c r="D7" i="2"/>
  <c r="E9" i="2"/>
  <c r="F12" i="2"/>
  <c r="G13" i="2"/>
  <c r="D23" i="2"/>
  <c r="E25" i="2"/>
  <c r="F15" i="2"/>
  <c r="F13" i="2"/>
  <c r="E7" i="2"/>
  <c r="F9" i="2"/>
  <c r="I20" i="1"/>
  <c r="E21" i="6" s="1"/>
  <c r="I49" i="1"/>
  <c r="I44" i="1"/>
  <c r="E24" i="6" s="1"/>
  <c r="E25" i="6"/>
  <c r="E23" i="6"/>
  <c r="I23" i="1"/>
  <c r="H7" i="1"/>
  <c r="H11" i="1"/>
  <c r="H23" i="1"/>
  <c r="D6" i="2"/>
  <c r="E6" i="2"/>
  <c r="E27" i="2" s="1"/>
  <c r="C33" i="6" s="1"/>
  <c r="C43" i="6" s="1"/>
  <c r="F6" i="2"/>
  <c r="H4" i="2"/>
  <c r="G6" i="2"/>
  <c r="F27" i="2" l="1"/>
  <c r="D33" i="6" s="1"/>
  <c r="D43" i="6" s="1"/>
  <c r="G27" i="2"/>
  <c r="E33" i="6" s="1"/>
  <c r="E43" i="6" s="1"/>
  <c r="E44" i="6" s="1"/>
  <c r="H13" i="2"/>
  <c r="H23" i="2"/>
  <c r="K23" i="2" s="1"/>
  <c r="H7" i="2"/>
  <c r="I4" i="2"/>
  <c r="H15" i="2"/>
  <c r="H25" i="2"/>
  <c r="K25" i="2" s="1"/>
  <c r="H9" i="2"/>
  <c r="H19" i="2"/>
  <c r="K19" i="2" s="1"/>
  <c r="H6" i="2"/>
  <c r="H22" i="2"/>
  <c r="K22" i="2" s="1"/>
  <c r="H12" i="2"/>
  <c r="H18" i="2"/>
  <c r="K18" i="2" s="1"/>
  <c r="I25" i="1"/>
  <c r="I31" i="1" s="1"/>
  <c r="E22" i="6" s="1"/>
  <c r="I11" i="1"/>
  <c r="I7" i="1"/>
  <c r="K9" i="2"/>
  <c r="K6" i="2"/>
  <c r="K15" i="2"/>
  <c r="K13" i="2"/>
  <c r="K12" i="2"/>
  <c r="K7" i="2"/>
  <c r="I15" i="2" l="1"/>
  <c r="I19" i="2"/>
  <c r="I22" i="2"/>
  <c r="I18" i="2"/>
  <c r="I23" i="2"/>
  <c r="I9" i="2"/>
  <c r="I12" i="2"/>
  <c r="I6" i="2"/>
  <c r="I27" i="2" s="1"/>
  <c r="G33" i="6" s="1"/>
  <c r="G43" i="6" s="1"/>
  <c r="G44" i="6" s="1"/>
  <c r="I7" i="2"/>
  <c r="J4" i="2"/>
  <c r="I13" i="2"/>
  <c r="I25" i="2"/>
  <c r="H27" i="2"/>
  <c r="F33" i="6" s="1"/>
  <c r="F43" i="6" s="1"/>
  <c r="F44" i="6" s="1"/>
  <c r="K27" i="2"/>
  <c r="I12" i="1"/>
  <c r="E20" i="6" s="1"/>
  <c r="E27" i="6"/>
  <c r="D42" i="6" s="1"/>
  <c r="D44" i="6" s="1"/>
  <c r="J18" i="2" l="1"/>
  <c r="J23" i="2"/>
  <c r="J12" i="2"/>
  <c r="J19" i="2"/>
  <c r="J6" i="2"/>
  <c r="J22" i="2"/>
  <c r="J25" i="2"/>
  <c r="J13" i="2"/>
  <c r="J7" i="2"/>
  <c r="J9" i="2"/>
  <c r="J15" i="2"/>
  <c r="I59" i="1"/>
  <c r="D28" i="1"/>
  <c r="H28" i="1" s="1"/>
  <c r="D27" i="1"/>
  <c r="H27" i="1" s="1"/>
  <c r="E25" i="1"/>
  <c r="F25" i="1"/>
  <c r="D25" i="1"/>
  <c r="E23" i="1"/>
  <c r="F23" i="1"/>
  <c r="D56" i="1"/>
  <c r="H56" i="1" s="1"/>
  <c r="D54" i="1"/>
  <c r="H54" i="1" s="1"/>
  <c r="D52" i="1"/>
  <c r="H52" i="1" s="1"/>
  <c r="D51" i="1"/>
  <c r="H51" i="1" s="1"/>
  <c r="D48" i="1"/>
  <c r="G48" i="1" s="1"/>
  <c r="D46" i="1"/>
  <c r="H46" i="1" s="1"/>
  <c r="D43" i="1"/>
  <c r="H43" i="1" s="1"/>
  <c r="D42" i="1"/>
  <c r="H42" i="1" s="1"/>
  <c r="D41" i="1"/>
  <c r="H41" i="1" s="1"/>
  <c r="D40" i="1"/>
  <c r="H40" i="1" s="1"/>
  <c r="D39" i="1"/>
  <c r="H39" i="1" s="1"/>
  <c r="D36" i="1"/>
  <c r="H36" i="1" s="1"/>
  <c r="D35" i="1"/>
  <c r="H35" i="1" s="1"/>
  <c r="D30" i="1"/>
  <c r="H30" i="1" s="1"/>
  <c r="D23" i="1"/>
  <c r="D19" i="1"/>
  <c r="H19" i="1" s="1"/>
  <c r="D15" i="1"/>
  <c r="H15" i="1" s="1"/>
  <c r="D16" i="1"/>
  <c r="H16" i="1" s="1"/>
  <c r="D17" i="1"/>
  <c r="H17" i="1" s="1"/>
  <c r="D14" i="1"/>
  <c r="H14" i="1" s="1"/>
  <c r="E11" i="1"/>
  <c r="F11" i="1"/>
  <c r="D11" i="1"/>
  <c r="E7" i="1"/>
  <c r="F7" i="1"/>
  <c r="D7" i="1"/>
  <c r="D8" i="1"/>
  <c r="H8" i="1" s="1"/>
  <c r="H12" i="1" s="1"/>
  <c r="D20" i="6" s="1"/>
  <c r="G57" i="1"/>
  <c r="G56" i="1"/>
  <c r="G54" i="1"/>
  <c r="G52" i="1"/>
  <c r="G51" i="1"/>
  <c r="G46" i="1"/>
  <c r="G43" i="1"/>
  <c r="G42" i="1"/>
  <c r="G41" i="1"/>
  <c r="G40" i="1"/>
  <c r="G39" i="1"/>
  <c r="G36" i="1"/>
  <c r="G35" i="1"/>
  <c r="G30" i="1"/>
  <c r="G28" i="1"/>
  <c r="G27" i="1"/>
  <c r="G19" i="1"/>
  <c r="G17" i="1"/>
  <c r="G16" i="1"/>
  <c r="G15" i="1"/>
  <c r="G14" i="1"/>
  <c r="D27" i="2"/>
  <c r="B33" i="6" s="1"/>
  <c r="B43" i="6" s="1"/>
  <c r="J27" i="2" l="1"/>
  <c r="H33" i="6" s="1"/>
  <c r="H43" i="6" s="1"/>
  <c r="H44" i="6" s="1"/>
  <c r="H58" i="1"/>
  <c r="D26" i="6" s="1"/>
  <c r="G58" i="1"/>
  <c r="C26" i="6" s="1"/>
  <c r="F26" i="6" s="1"/>
  <c r="H20" i="1"/>
  <c r="D21" i="6" s="1"/>
  <c r="F21" i="6" s="1"/>
  <c r="F20" i="6"/>
  <c r="H49" i="1"/>
  <c r="D25" i="6" s="1"/>
  <c r="F25" i="6" s="1"/>
  <c r="G20" i="1"/>
  <c r="C21" i="6" s="1"/>
  <c r="H31" i="1"/>
  <c r="D22" i="6" s="1"/>
  <c r="F22" i="6" s="1"/>
  <c r="G49" i="1"/>
  <c r="C25" i="6" s="1"/>
  <c r="D23" i="6"/>
  <c r="F23" i="6" s="1"/>
  <c r="C23" i="6"/>
  <c r="H44" i="1"/>
  <c r="D24" i="6" s="1"/>
  <c r="F24" i="6" s="1"/>
  <c r="G44" i="1"/>
  <c r="C24" i="6" s="1"/>
  <c r="G25" i="1"/>
  <c r="D49" i="1"/>
  <c r="D44" i="1"/>
  <c r="D37" i="1"/>
  <c r="D31" i="1"/>
  <c r="F31" i="1"/>
  <c r="E31" i="1"/>
  <c r="D20" i="1"/>
  <c r="D12" i="1"/>
  <c r="G23" i="1"/>
  <c r="F12" i="1"/>
  <c r="E12" i="1"/>
  <c r="G11" i="1"/>
  <c r="G12" i="1" s="1"/>
  <c r="C20" i="6" l="1"/>
  <c r="D27" i="6"/>
  <c r="G31" i="1"/>
  <c r="C22" i="6" s="1"/>
  <c r="C27" i="6" s="1"/>
  <c r="B42" i="6" s="1"/>
  <c r="B44" i="6" s="1"/>
  <c r="H59" i="1"/>
  <c r="F59" i="1"/>
  <c r="E59" i="1"/>
  <c r="G59" i="1" l="1"/>
  <c r="F27" i="6"/>
  <c r="C42" i="6"/>
  <c r="C44" i="6" s="1"/>
  <c r="D59" i="1"/>
</calcChain>
</file>

<file path=xl/sharedStrings.xml><?xml version="1.0" encoding="utf-8"?>
<sst xmlns="http://schemas.openxmlformats.org/spreadsheetml/2006/main" count="317" uniqueCount="243">
  <si>
    <t>On each tab please populate the yellow highlighted cells only.</t>
  </si>
  <si>
    <t>£</t>
  </si>
  <si>
    <t>Payment</t>
  </si>
  <si>
    <t>Milestone</t>
  </si>
  <si>
    <t>Tranche 1</t>
  </si>
  <si>
    <t>Tranche 2</t>
  </si>
  <si>
    <t>Tranche 3</t>
  </si>
  <si>
    <t>Retention</t>
  </si>
  <si>
    <t>Total</t>
  </si>
  <si>
    <t>TABS 1 &amp; 2 will be evaluated. (ONLY POPULATE COLUMN C YELLOW)</t>
  </si>
  <si>
    <t>CORE REQUIREMENT</t>
  </si>
  <si>
    <t>Tr 2 Hardware</t>
  </si>
  <si>
    <t>Tr 3 Hardware</t>
  </si>
  <si>
    <t>Please read the accompanying notes before completing this cost spreadsheet</t>
  </si>
  <si>
    <t>Unit Cost £</t>
  </si>
  <si>
    <t>1. Hardware</t>
  </si>
  <si>
    <t xml:space="preserve">2.  Software </t>
  </si>
  <si>
    <t>2.6. Other software (if any)</t>
  </si>
  <si>
    <t>3. Installation</t>
  </si>
  <si>
    <t>3.3. Other On-Bus Installation Costs</t>
  </si>
  <si>
    <t>[Please enter installation costing lines in unit costs per bus as appropriate for any other on-bus equipment.  Note that all items listed here with an installation cost should be listed with a unit cost in section 1.4.]</t>
  </si>
  <si>
    <t>[Please enter any initial set up costs for back office environments, including live and test.]</t>
  </si>
  <si>
    <t>3.6. Other installation costs (if any)</t>
  </si>
  <si>
    <t>[Please enter costing lines as appropriate for any other initial installation or set up costs.]</t>
  </si>
  <si>
    <t>4. Implementation</t>
  </si>
  <si>
    <t>4.1.2. Design</t>
  </si>
  <si>
    <t>Device and back office configuration specifications</t>
  </si>
  <si>
    <t>Software change/development specification(s) (if any) not related to interfaces</t>
  </si>
  <si>
    <t xml:space="preserve">4.1.3. Build </t>
  </si>
  <si>
    <t>Device and on-bus related configuration/development</t>
  </si>
  <si>
    <t>Other interfaces - please detail individually</t>
  </si>
  <si>
    <t>Production hosted environment(s) setup</t>
  </si>
  <si>
    <t>Software development (if any) not related to interfaces - please detail individually</t>
  </si>
  <si>
    <t xml:space="preserve">4.1.4. Test </t>
  </si>
  <si>
    <t>Test environment(s) setup</t>
  </si>
  <si>
    <t>Supplier resources and support (i) Up to and including UAT</t>
  </si>
  <si>
    <t>Supplier resources and support (ii) Post UAT (high level estimate)</t>
  </si>
  <si>
    <t xml:space="preserve">4.1.5. Go live/Rollout </t>
  </si>
  <si>
    <t>Training costs</t>
  </si>
  <si>
    <t>Other commissioning costs/preparation for go-live costs, if any</t>
  </si>
  <si>
    <t>4.1.6. Other costs</t>
  </si>
  <si>
    <t>[Please enter costing lines as appropriate]</t>
  </si>
  <si>
    <t xml:space="preserve">4.2.2. Design </t>
  </si>
  <si>
    <t xml:space="preserve">4.2.3. Build </t>
  </si>
  <si>
    <t xml:space="preserve">4.2.4. Test </t>
  </si>
  <si>
    <t>5. Other costs not covered above</t>
  </si>
  <si>
    <t>Any other costs not covered by the above</t>
  </si>
  <si>
    <t>[Enter additional lines as required.]</t>
  </si>
  <si>
    <t xml:space="preserve">Total Cost for Evaluation </t>
  </si>
  <si>
    <t xml:space="preserve">Please provide details of volume related discounts </t>
  </si>
  <si>
    <t>Cost Item</t>
  </si>
  <si>
    <t>Unit Cost</t>
  </si>
  <si>
    <t>Year 4</t>
  </si>
  <si>
    <t>Year 5</t>
  </si>
  <si>
    <t>Total Based on 1950 Buses</t>
  </si>
  <si>
    <t>1. On-bus Hardware Maintenance and Support</t>
  </si>
  <si>
    <t>Annual maintenance charge per bus installation</t>
  </si>
  <si>
    <t>Annual support charge per bus installation</t>
  </si>
  <si>
    <t>1.4. Other</t>
  </si>
  <si>
    <t>Other annual maintenance/support charges (if any) per bus/unit</t>
  </si>
  <si>
    <t>2. On-bus licensing and support charges</t>
  </si>
  <si>
    <t>2.4. Other</t>
  </si>
  <si>
    <t>Other annual licensing charges (if any) per bus/unit</t>
  </si>
  <si>
    <t xml:space="preserve">3. Back Office </t>
  </si>
  <si>
    <t>3.3. Other</t>
  </si>
  <si>
    <t>4. Ad hoc/extraordinary costs</t>
  </si>
  <si>
    <t>Exit (end of contract) costs</t>
  </si>
  <si>
    <t>Ad hoc data archiving costs (if any)</t>
  </si>
  <si>
    <t>Total Cost</t>
  </si>
  <si>
    <t>This is for each year including Year 1</t>
  </si>
  <si>
    <t>It should be noted the costed options will not form part of the evaluation process, as there is no guarantee that they will feature as a Supplier deliverable.</t>
  </si>
  <si>
    <t xml:space="preserve">Costed Items </t>
  </si>
  <si>
    <t>Comments/Notes</t>
  </si>
  <si>
    <t>Title/Role</t>
  </si>
  <si>
    <t>Hourly Rate</t>
  </si>
  <si>
    <t>Day Rate</t>
  </si>
  <si>
    <t xml:space="preserve">Per Unit Cost </t>
  </si>
  <si>
    <t>Break point (per Hundreds/Thousands ?</t>
  </si>
  <si>
    <t>1 Hardware</t>
  </si>
  <si>
    <t>1.1. Electronic Ticket Machine(ETM)/Ticketing</t>
  </si>
  <si>
    <t xml:space="preserve">ETM - Hardware unit cost per Bus </t>
  </si>
  <si>
    <t>ETM Installation unit cost per Bus</t>
  </si>
  <si>
    <t xml:space="preserve">ETM Handheld Hardware unit cost including cradles and any other required accessories </t>
  </si>
  <si>
    <t xml:space="preserve">1.2. Electronic card Reader </t>
  </si>
  <si>
    <t xml:space="preserve">Hardware unit cost per Bus </t>
  </si>
  <si>
    <t xml:space="preserve">ECR Installations Unit cost per Bus </t>
  </si>
  <si>
    <t>1.3. Automatic Vehicle Location -AVL</t>
  </si>
  <si>
    <t xml:space="preserve">AVL Hardware unit cost per Bus </t>
  </si>
  <si>
    <t xml:space="preserve">1.4. Comms/ other Equipment </t>
  </si>
  <si>
    <t xml:space="preserve">2.1 ETM Ticketing on Bus  </t>
  </si>
  <si>
    <t xml:space="preserve">ETM software unit cost per Bus </t>
  </si>
  <si>
    <t xml:space="preserve">2.2. ETM Ticketing Handheld Device </t>
  </si>
  <si>
    <t xml:space="preserve">ETM Handheld software unit cost per device  </t>
  </si>
  <si>
    <t xml:space="preserve">2.3. AVL Software on Bus </t>
  </si>
  <si>
    <t xml:space="preserve">AVL Software unit cost per Bus </t>
  </si>
  <si>
    <t xml:space="preserve">2.4. ETM/Ticketing Back Office </t>
  </si>
  <si>
    <t>ETM Ticketing back office one off cost (if any)</t>
  </si>
  <si>
    <t>ETM Ticketing back office unit cost per user  (if any)</t>
  </si>
  <si>
    <t xml:space="preserve">2.5. AVL/ticketing Back Office </t>
  </si>
  <si>
    <t>AVL  Ticketing Back Office one off cost (if any)</t>
  </si>
  <si>
    <t>AVL  Ticketing Back Office unit cost per user  (if any)</t>
  </si>
  <si>
    <t>2.6. Other software (if any).</t>
  </si>
  <si>
    <t xml:space="preserve">3. Installations </t>
  </si>
  <si>
    <t>3.1 Electronic Ticket Machine(ETM)/Ticketing</t>
  </si>
  <si>
    <t>3.2. Automatic Vehicle Location (AVL)</t>
  </si>
  <si>
    <t>AVL Installation unit cost per Bus</t>
  </si>
  <si>
    <t xml:space="preserve">3.3 Other On Bus Installation Cost </t>
  </si>
  <si>
    <t xml:space="preserve">3.4 ETM Back Office </t>
  </si>
  <si>
    <t xml:space="preserve">ETM Back office hosted Environment initialization cost </t>
  </si>
  <si>
    <t xml:space="preserve">3.5 AVL Back office </t>
  </si>
  <si>
    <t xml:space="preserve">AVL Back office hosted Environment initialization cost </t>
  </si>
  <si>
    <t>3.6. Other installation cost (if any)</t>
  </si>
  <si>
    <t>4.1 Electronic Ticket Machine(ETM)/Ticketing</t>
  </si>
  <si>
    <t xml:space="preserve">4.1.2. Mobilization Plan </t>
  </si>
  <si>
    <t xml:space="preserve">4.1.3. Design </t>
  </si>
  <si>
    <t xml:space="preserve"> Device and back office configuration</t>
  </si>
  <si>
    <t xml:space="preserve"> Interface specification - contactless</t>
  </si>
  <si>
    <t xml:space="preserve"> Interface specifications - other</t>
  </si>
  <si>
    <t xml:space="preserve"> Software change/development specification (if any)</t>
  </si>
  <si>
    <t xml:space="preserve">4.1.4. Build </t>
  </si>
  <si>
    <t>Device and back office</t>
  </si>
  <si>
    <t>Contactless Interface</t>
  </si>
  <si>
    <t>Other interfaces</t>
  </si>
  <si>
    <t>Hosted environment setup</t>
  </si>
  <si>
    <t>Software development (if any)</t>
  </si>
  <si>
    <t xml:space="preserve">4.1.5. Test </t>
  </si>
  <si>
    <t>up to and including UAT</t>
  </si>
  <si>
    <t>Post UAT (high level estimate)</t>
  </si>
  <si>
    <t xml:space="preserve">4.1.6. Go live/Rollout ? </t>
  </si>
  <si>
    <t>Training</t>
  </si>
  <si>
    <t>Training - travel cost (if applicable)</t>
  </si>
  <si>
    <t>Commissioning costs</t>
  </si>
  <si>
    <t>4.1.7. Other costs</t>
  </si>
  <si>
    <t>4.2 Automatic Vehicle Location (AVL)</t>
  </si>
  <si>
    <t xml:space="preserve">4.2.1. Mobilization Plan </t>
  </si>
  <si>
    <t>Go live/Rollout (does this need to duplicate assuming they are costing to rollout a single ETM/AVL  system ?</t>
  </si>
  <si>
    <t xml:space="preserve">Training </t>
  </si>
  <si>
    <t>Other costs</t>
  </si>
  <si>
    <t>Historic/archived data migration (if applicable in the future)</t>
  </si>
  <si>
    <t xml:space="preserve">Escrow </t>
  </si>
  <si>
    <t>Exit costs</t>
  </si>
  <si>
    <t>Hardware Crypto Modules (HCMs) transition cost for contactless (if applicable)</t>
  </si>
  <si>
    <t xml:space="preserve">COSTED OPTIONS </t>
  </si>
  <si>
    <t>Hardware</t>
  </si>
  <si>
    <t xml:space="preserve">On- Bus Exit Validators </t>
  </si>
  <si>
    <t xml:space="preserve">On -Bus Exit Validators per Bus </t>
  </si>
  <si>
    <t xml:space="preserve">On -Bus Exit Validators unit cost per Bus </t>
  </si>
  <si>
    <t xml:space="preserve">Barcode/QR reader </t>
  </si>
  <si>
    <t>Barcode/QR readers unit cost per ETM  (if Applicable)</t>
  </si>
  <si>
    <t xml:space="preserve">Passenger LCD Display </t>
  </si>
  <si>
    <t>Passenger LCD Display per Bus  (if applicable and not included in main hardware)</t>
  </si>
  <si>
    <t>Passenger LCD Display unit cost per Bus (if applicable and not included in main hardware)</t>
  </si>
  <si>
    <t xml:space="preserve">Software </t>
  </si>
  <si>
    <t>On- Bus Exit Validators software unit cost per Bus (if applicable)</t>
  </si>
  <si>
    <t>Barcode/QR readers software unit cost per ETM</t>
  </si>
  <si>
    <t xml:space="preserve">Barcode/QR readers Configuration </t>
  </si>
  <si>
    <t>Barcode/QR readers One -off configuration cost</t>
  </si>
  <si>
    <t xml:space="preserve">Comms </t>
  </si>
  <si>
    <t xml:space="preserve">Annual SIM Data cost per Bus </t>
  </si>
  <si>
    <t xml:space="preserve">Contactless Model 1 </t>
  </si>
  <si>
    <t xml:space="preserve">Contactless Model 1 charges (applicable to contactless stand-alone option) </t>
  </si>
  <si>
    <t>Transaction Processing Cost(Applicable to contactless standalone option)</t>
  </si>
  <si>
    <t>Director</t>
  </si>
  <si>
    <t>Manager</t>
  </si>
  <si>
    <t>Consultant</t>
  </si>
  <si>
    <t>Trainer</t>
  </si>
  <si>
    <t>Service Engineer</t>
  </si>
  <si>
    <t>Support</t>
  </si>
  <si>
    <t xml:space="preserve">Other </t>
  </si>
  <si>
    <t>Other Technical Staff</t>
  </si>
  <si>
    <t>Please include any other relevant staff and rates</t>
  </si>
  <si>
    <t>Any other additional recurring not covered by the above</t>
  </si>
  <si>
    <t>5. Other recurring costs per bus</t>
  </si>
  <si>
    <t>1.1. DSM Hardware</t>
  </si>
  <si>
    <t>Other</t>
  </si>
  <si>
    <t xml:space="preserve">2.1. DSM Software  </t>
  </si>
  <si>
    <t xml:space="preserve">DSM software unit cost per bus </t>
  </si>
  <si>
    <t xml:space="preserve">2.4. DSM - Back Office </t>
  </si>
  <si>
    <t>DSM back office - one off cost (if any)</t>
  </si>
  <si>
    <t>DSM hosting/data centre charges (Production) - one off cost</t>
  </si>
  <si>
    <t>DSM hosting/data centre charges (Test environments) - one off cost</t>
  </si>
  <si>
    <t>DSM back office unit cost per user (if any)</t>
  </si>
  <si>
    <t>[Please enter costing lines as appropriate for any required software (on-bus or back office) that does not form part of the core DSM software.]</t>
  </si>
  <si>
    <t>3.1. DSM - on-bus</t>
  </si>
  <si>
    <t>DSM installation - unit cost per bus</t>
  </si>
  <si>
    <t>1.1. DSM</t>
  </si>
  <si>
    <t>Annual DSM on-bus licensing charge per bus installation</t>
  </si>
  <si>
    <t>3.1. DSM back office</t>
  </si>
  <si>
    <t>Annual DSM back office licensing charge</t>
  </si>
  <si>
    <t>Annual DSM back office support charge</t>
  </si>
  <si>
    <t xml:space="preserve">3.4. DSM Back Office </t>
  </si>
  <si>
    <t>4.1. DSM</t>
  </si>
  <si>
    <t>DSM Config/devlop back office</t>
  </si>
  <si>
    <t>2.1. On-Bus DSM</t>
  </si>
  <si>
    <t xml:space="preserve">DSM hardware - unit cost per bus </t>
  </si>
  <si>
    <t>% Amount Non-Hardware</t>
  </si>
  <si>
    <t>Design Phase Completed</t>
  </si>
  <si>
    <t>Tranche 1 Hardware Delivery</t>
  </si>
  <si>
    <t xml:space="preserve">Tranche 3 </t>
  </si>
  <si>
    <t>% Amount Hardware</t>
  </si>
  <si>
    <t>Build Activities</t>
  </si>
  <si>
    <t>Initial Testing Phase</t>
  </si>
  <si>
    <t>Final Testing Phase</t>
  </si>
  <si>
    <t>Hardware Tranche 1 Completed</t>
  </si>
  <si>
    <t>Tranche 1 Configaration</t>
  </si>
  <si>
    <t>Tranche 1 Delivered</t>
  </si>
  <si>
    <t>Trnache 2</t>
  </si>
  <si>
    <t>Year 6</t>
  </si>
  <si>
    <t>Year 7</t>
  </si>
  <si>
    <t>Anti Start Technology - The ignition will be linked to Hardware logon</t>
  </si>
  <si>
    <t>Additional installation per Franchised Bus - If there are additional Franchised Bus added at a later date above the agreed numbers, we need an installation cost per Franchised Bus and unit price</t>
  </si>
  <si>
    <t>Decommission/removal - A cost to remove the Hardware from a Franchised Bus and decommission</t>
  </si>
  <si>
    <t>Low Bridge Alert - A cost to provide additional functionality for an alert system for low bridges</t>
  </si>
  <si>
    <t>DSM back office hosted environments - initialization/set up costs</t>
  </si>
  <si>
    <t>Sub Total Hardware/Software</t>
  </si>
  <si>
    <t>Other Software Sub Total</t>
  </si>
  <si>
    <t>Sub Total Installation</t>
  </si>
  <si>
    <t>Testing Sub Total</t>
  </si>
  <si>
    <t>Build Sub Total</t>
  </si>
  <si>
    <t>Design Sub Total</t>
  </si>
  <si>
    <t xml:space="preserve">Other Costs Sub Total </t>
  </si>
  <si>
    <t>Year 1</t>
  </si>
  <si>
    <t>Year 2</t>
  </si>
  <si>
    <t>Year 3</t>
  </si>
  <si>
    <t>Totals</t>
  </si>
  <si>
    <t>Tab 1 - 1 DSM Core Requirement</t>
  </si>
  <si>
    <t>Tab 2 - 2 DSM Recurring Costs</t>
  </si>
  <si>
    <t xml:space="preserve">Tab 3 - 3 DSM Costed Options </t>
  </si>
  <si>
    <t xml:space="preserve">Year 1 </t>
  </si>
  <si>
    <t>Costed Options</t>
  </si>
  <si>
    <t>Tab 2&amp;3</t>
  </si>
  <si>
    <t>Tab1</t>
  </si>
  <si>
    <t>Number of Buses for DSM to be Installed</t>
  </si>
  <si>
    <t>Ref</t>
  </si>
  <si>
    <t>Schedule 8
Appendix 4 
CO1</t>
  </si>
  <si>
    <t>Schedule 8
Appendix 4 
CO2</t>
  </si>
  <si>
    <t>Schedule 8
Appendix 4 
CO3</t>
  </si>
  <si>
    <t>Schedule 8
Appendix 4 
CO4</t>
  </si>
  <si>
    <t>Schedule 8
Appendix 4 
CO5</t>
  </si>
  <si>
    <t>This pricing summary self populates from the information in sheets 1 &amp; 2, the whole life costing for DSM for 7 years</t>
  </si>
  <si>
    <t>All prices are fixed for the first 3 years and please insert any % discount</t>
  </si>
  <si>
    <t>Prices to be fixed for the first 3 years</t>
  </si>
  <si>
    <t>Equipment swap between Franchised Buses - A cost to move a Hardware unit from one Franchised Bus to another Franchised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</si>
</sst>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1" xfId="0" quotePrefix="1" applyFont="1" applyBorder="1"/>
    <xf numFmtId="0" fontId="3" fillId="6" borderId="1" xfId="0" applyFont="1" applyFill="1" applyBorder="1" applyAlignment="1">
      <alignment horizontal="left" wrapText="1"/>
    </xf>
    <xf numFmtId="0" fontId="2" fillId="0" borderId="1" xfId="0" applyFont="1" applyBorder="1"/>
    <xf numFmtId="0" fontId="5" fillId="0" borderId="1" xfId="0" applyFont="1" applyBorder="1"/>
    <xf numFmtId="0" fontId="4" fillId="5" borderId="1" xfId="0" applyFont="1" applyFill="1" applyBorder="1"/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/>
    <xf numFmtId="0" fontId="5" fillId="5" borderId="1" xfId="0" applyFont="1" applyFill="1" applyBorder="1"/>
    <xf numFmtId="0" fontId="4" fillId="0" borderId="1" xfId="0" applyFont="1" applyBorder="1"/>
    <xf numFmtId="0" fontId="2" fillId="0" borderId="1" xfId="0" applyFont="1" applyBorder="1" applyAlignment="1">
      <alignment vertical="center"/>
    </xf>
    <xf numFmtId="0" fontId="2" fillId="3" borderId="1" xfId="0" applyFont="1" applyFill="1" applyBorder="1"/>
    <xf numFmtId="0" fontId="2" fillId="0" borderId="1" xfId="0" applyFont="1" applyBorder="1" applyAlignment="1">
      <alignment wrapText="1"/>
    </xf>
    <xf numFmtId="0" fontId="6" fillId="0" borderId="1" xfId="0" applyFont="1" applyBorder="1"/>
    <xf numFmtId="0" fontId="4" fillId="0" borderId="1" xfId="0" applyFont="1" applyBorder="1" applyAlignment="1">
      <alignment horizontal="left"/>
    </xf>
    <xf numFmtId="0" fontId="4" fillId="4" borderId="1" xfId="0" applyFont="1" applyFill="1" applyBorder="1"/>
    <xf numFmtId="0" fontId="4" fillId="0" borderId="4" xfId="0" applyFont="1" applyBorder="1"/>
    <xf numFmtId="0" fontId="2" fillId="0" borderId="2" xfId="0" applyFont="1" applyBorder="1" applyAlignment="1">
      <alignment vertical="center"/>
    </xf>
    <xf numFmtId="0" fontId="4" fillId="0" borderId="5" xfId="0" applyFont="1" applyBorder="1"/>
    <xf numFmtId="0" fontId="2" fillId="0" borderId="3" xfId="0" applyFont="1" applyBorder="1"/>
    <xf numFmtId="0" fontId="2" fillId="4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2" fillId="0" borderId="0" xfId="0" applyFont="1"/>
    <xf numFmtId="0" fontId="2" fillId="0" borderId="4" xfId="0" quotePrefix="1" applyFont="1" applyBorder="1"/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4" fillId="6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0" fillId="0" borderId="6" xfId="0" applyBorder="1"/>
    <xf numFmtId="0" fontId="12" fillId="15" borderId="11" xfId="0" applyFont="1" applyFill="1" applyBorder="1"/>
    <xf numFmtId="0" fontId="1" fillId="0" borderId="6" xfId="0" applyFont="1" applyBorder="1"/>
    <xf numFmtId="0" fontId="2" fillId="9" borderId="6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0" fillId="0" borderId="8" xfId="0" applyFont="1" applyBorder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3" fillId="6" borderId="6" xfId="0" applyFont="1" applyFill="1" applyBorder="1" applyAlignment="1" applyProtection="1">
      <alignment horizontal="left" wrapText="1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3" fillId="17" borderId="6" xfId="0" applyFont="1" applyFill="1" applyBorder="1" applyAlignment="1" applyProtection="1">
      <alignment horizontal="left" vertical="top" wrapText="1"/>
      <protection locked="0"/>
    </xf>
    <xf numFmtId="0" fontId="4" fillId="17" borderId="6" xfId="0" applyFont="1" applyFill="1" applyBorder="1" applyAlignment="1" applyProtection="1">
      <alignment horizontal="center" vertical="center"/>
      <protection locked="0"/>
    </xf>
    <xf numFmtId="0" fontId="4" fillId="13" borderId="6" xfId="0" applyFont="1" applyFill="1" applyBorder="1" applyProtection="1">
      <protection locked="0"/>
    </xf>
    <xf numFmtId="0" fontId="4" fillId="10" borderId="6" xfId="0" applyFont="1" applyFill="1" applyBorder="1" applyProtection="1">
      <protection locked="0"/>
    </xf>
    <xf numFmtId="0" fontId="4" fillId="10" borderId="6" xfId="0" applyFont="1" applyFill="1" applyBorder="1" applyAlignment="1" applyProtection="1">
      <alignment horizontal="center"/>
      <protection locked="0"/>
    </xf>
    <xf numFmtId="0" fontId="4" fillId="10" borderId="6" xfId="0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wrapText="1"/>
      <protection locked="0"/>
    </xf>
    <xf numFmtId="0" fontId="2" fillId="9" borderId="6" xfId="0" applyFont="1" applyFill="1" applyBorder="1" applyAlignment="1" applyProtection="1">
      <alignment horizontal="center" wrapText="1"/>
      <protection locked="0"/>
    </xf>
    <xf numFmtId="0" fontId="6" fillId="5" borderId="6" xfId="0" applyFont="1" applyFill="1" applyBorder="1" applyProtection="1">
      <protection locked="0"/>
    </xf>
    <xf numFmtId="0" fontId="6" fillId="9" borderId="6" xfId="0" applyFont="1" applyFill="1" applyBorder="1" applyAlignment="1" applyProtection="1">
      <alignment horizontal="center"/>
      <protection locked="0"/>
    </xf>
    <xf numFmtId="0" fontId="4" fillId="13" borderId="6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6" fillId="5" borderId="6" xfId="0" applyFont="1" applyFill="1" applyBorder="1" applyAlignment="1" applyProtection="1">
      <alignment wrapText="1"/>
      <protection locked="0"/>
    </xf>
    <xf numFmtId="0" fontId="6" fillId="9" borderId="6" xfId="0" applyFont="1" applyFill="1" applyBorder="1" applyAlignment="1" applyProtection="1">
      <alignment horizontal="center" wrapText="1"/>
      <protection locked="0"/>
    </xf>
    <xf numFmtId="0" fontId="4" fillId="11" borderId="6" xfId="0" applyFont="1" applyFill="1" applyBorder="1" applyProtection="1">
      <protection locked="0"/>
    </xf>
    <xf numFmtId="0" fontId="4" fillId="11" borderId="6" xfId="0" applyFont="1" applyFill="1" applyBorder="1" applyAlignment="1" applyProtection="1">
      <alignment horizontal="center"/>
      <protection locked="0"/>
    </xf>
    <xf numFmtId="0" fontId="2" fillId="5" borderId="6" xfId="0" quotePrefix="1" applyFont="1" applyFill="1" applyBorder="1" applyProtection="1">
      <protection locked="0"/>
    </xf>
    <xf numFmtId="0" fontId="2" fillId="9" borderId="6" xfId="0" quotePrefix="1" applyFont="1" applyFill="1" applyBorder="1" applyAlignment="1" applyProtection="1">
      <alignment horizontal="center"/>
      <protection locked="0"/>
    </xf>
    <xf numFmtId="0" fontId="4" fillId="11" borderId="6" xfId="0" applyFont="1" applyFill="1" applyBorder="1" applyAlignment="1" applyProtection="1">
      <alignment wrapText="1"/>
      <protection locked="0"/>
    </xf>
    <xf numFmtId="0" fontId="4" fillId="11" borderId="6" xfId="0" applyFont="1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9" borderId="6" xfId="0" applyFill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9" borderId="6" xfId="0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0" fillId="9" borderId="8" xfId="0" applyFont="1" applyFill="1" applyBorder="1" applyProtection="1">
      <protection locked="0"/>
    </xf>
    <xf numFmtId="0" fontId="2" fillId="14" borderId="6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 wrapText="1"/>
    </xf>
    <xf numFmtId="0" fontId="6" fillId="14" borderId="6" xfId="0" applyFont="1" applyFill="1" applyBorder="1" applyAlignment="1">
      <alignment horizontal="center" wrapText="1"/>
    </xf>
    <xf numFmtId="0" fontId="6" fillId="14" borderId="6" xfId="0" applyFont="1" applyFill="1" applyBorder="1" applyAlignment="1">
      <alignment horizontal="center"/>
    </xf>
    <xf numFmtId="0" fontId="2" fillId="14" borderId="6" xfId="0" quotePrefix="1" applyFont="1" applyFill="1" applyBorder="1" applyAlignment="1">
      <alignment horizontal="center"/>
    </xf>
    <xf numFmtId="0" fontId="0" fillId="14" borderId="12" xfId="0" applyFill="1" applyBorder="1" applyAlignment="1">
      <alignment horizontal="center" vertical="top" wrapText="1"/>
    </xf>
    <xf numFmtId="0" fontId="11" fillId="17" borderId="1" xfId="0" applyFont="1" applyFill="1" applyBorder="1" applyAlignment="1">
      <alignment horizontal="center"/>
    </xf>
    <xf numFmtId="0" fontId="0" fillId="15" borderId="0" xfId="0" applyFill="1" applyAlignment="1" applyProtection="1">
      <alignment horizontal="left" vertical="top" wrapText="1"/>
      <protection locked="0"/>
    </xf>
    <xf numFmtId="0" fontId="0" fillId="15" borderId="0" xfId="0" applyFill="1" applyProtection="1">
      <protection locked="0"/>
    </xf>
    <xf numFmtId="0" fontId="1" fillId="0" borderId="0" xfId="0" applyFont="1" applyProtection="1">
      <protection locked="0"/>
    </xf>
    <xf numFmtId="0" fontId="4" fillId="6" borderId="1" xfId="0" applyFont="1" applyFill="1" applyBorder="1" applyAlignment="1" applyProtection="1">
      <alignment horizontal="center" vertical="top"/>
      <protection locked="0"/>
    </xf>
    <xf numFmtId="0" fontId="4" fillId="16" borderId="1" xfId="0" applyFont="1" applyFill="1" applyBorder="1" applyAlignment="1" applyProtection="1">
      <alignment horizontal="center" vertical="top"/>
      <protection locked="0"/>
    </xf>
    <xf numFmtId="0" fontId="1" fillId="7" borderId="0" xfId="0" applyFont="1" applyFill="1" applyProtection="1">
      <protection locked="0"/>
    </xf>
    <xf numFmtId="0" fontId="4" fillId="6" borderId="0" xfId="0" applyFont="1" applyFill="1" applyAlignment="1" applyProtection="1">
      <alignment horizontal="center" vertical="top"/>
      <protection locked="0"/>
    </xf>
    <xf numFmtId="0" fontId="4" fillId="16" borderId="0" xfId="0" applyFont="1" applyFill="1" applyAlignment="1" applyProtection="1">
      <alignment horizontal="center" vertical="top"/>
      <protection locked="0"/>
    </xf>
    <xf numFmtId="0" fontId="1" fillId="11" borderId="6" xfId="0" applyFont="1" applyFill="1" applyBorder="1" applyAlignment="1" applyProtection="1">
      <alignment horizontal="left" vertical="top" wrapText="1"/>
      <protection locked="0"/>
    </xf>
    <xf numFmtId="0" fontId="0" fillId="11" borderId="6" xfId="0" applyFill="1" applyBorder="1" applyAlignment="1" applyProtection="1">
      <alignment horizontal="center"/>
      <protection locked="0"/>
    </xf>
    <xf numFmtId="0" fontId="0" fillId="16" borderId="6" xfId="0" applyFill="1" applyBorder="1" applyAlignment="1" applyProtection="1">
      <alignment horizontal="center"/>
      <protection locked="0"/>
    </xf>
    <xf numFmtId="0" fontId="1" fillId="10" borderId="6" xfId="0" applyFont="1" applyFill="1" applyBorder="1" applyAlignment="1" applyProtection="1">
      <alignment horizontal="left" vertical="top" wrapText="1"/>
      <protection locked="0"/>
    </xf>
    <xf numFmtId="0" fontId="1" fillId="10" borderId="6" xfId="0" applyFont="1" applyFill="1" applyBorder="1" applyAlignment="1" applyProtection="1">
      <alignment horizontal="center"/>
      <protection locked="0"/>
    </xf>
    <xf numFmtId="0" fontId="1" fillId="16" borderId="6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9" borderId="6" xfId="0" applyFill="1" applyBorder="1" applyAlignment="1" applyProtection="1">
      <alignment horizontal="left" vertical="top" wrapText="1"/>
      <protection locked="0"/>
    </xf>
    <xf numFmtId="0" fontId="0" fillId="17" borderId="6" xfId="0" applyFill="1" applyBorder="1" applyAlignment="1" applyProtection="1">
      <alignment horizontal="center"/>
      <protection locked="0"/>
    </xf>
    <xf numFmtId="0" fontId="0" fillId="10" borderId="6" xfId="0" applyFill="1" applyBorder="1" applyAlignment="1" applyProtection="1">
      <alignment horizontal="center"/>
      <protection locked="0"/>
    </xf>
    <xf numFmtId="0" fontId="2" fillId="16" borderId="6" xfId="0" applyFont="1" applyFill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0" fillId="16" borderId="0" xfId="0" applyFill="1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15" borderId="0" xfId="0" applyFill="1"/>
    <xf numFmtId="0" fontId="0" fillId="11" borderId="6" xfId="0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2" fillId="17" borderId="6" xfId="0" applyFont="1" applyFill="1" applyBorder="1" applyAlignment="1">
      <alignment horizontal="center" vertical="center"/>
    </xf>
    <xf numFmtId="0" fontId="2" fillId="14" borderId="6" xfId="0" applyFont="1" applyFill="1" applyBorder="1" applyAlignment="1" applyProtection="1">
      <alignment horizontal="center"/>
      <protection locked="0"/>
    </xf>
    <xf numFmtId="0" fontId="2" fillId="14" borderId="6" xfId="0" applyFont="1" applyFill="1" applyBorder="1" applyAlignment="1" applyProtection="1">
      <alignment horizontal="center" wrapText="1"/>
      <protection locked="0"/>
    </xf>
    <xf numFmtId="0" fontId="6" fillId="14" borderId="6" xfId="0" applyFont="1" applyFill="1" applyBorder="1" applyAlignment="1" applyProtection="1">
      <alignment horizontal="center" wrapText="1"/>
      <protection locked="0"/>
    </xf>
    <xf numFmtId="0" fontId="6" fillId="14" borderId="6" xfId="0" applyFont="1" applyFill="1" applyBorder="1" applyAlignment="1" applyProtection="1">
      <alignment horizontal="center"/>
      <protection locked="0"/>
    </xf>
    <xf numFmtId="0" fontId="2" fillId="14" borderId="6" xfId="0" quotePrefix="1" applyFont="1" applyFill="1" applyBorder="1" applyAlignment="1" applyProtection="1">
      <alignment horizontal="center"/>
      <protection locked="0"/>
    </xf>
    <xf numFmtId="0" fontId="0" fillId="14" borderId="6" xfId="0" applyFill="1" applyBorder="1" applyAlignment="1" applyProtection="1">
      <alignment horizontal="center" vertical="top" wrapText="1"/>
      <protection locked="0"/>
    </xf>
    <xf numFmtId="0" fontId="9" fillId="14" borderId="6" xfId="0" applyFont="1" applyFill="1" applyBorder="1" applyAlignment="1" applyProtection="1">
      <alignment horizontal="center" vertical="top" wrapText="1"/>
      <protection locked="0"/>
    </xf>
    <xf numFmtId="0" fontId="2" fillId="17" borderId="6" xfId="0" applyFont="1" applyFill="1" applyBorder="1" applyAlignment="1">
      <alignment horizontal="center"/>
    </xf>
    <xf numFmtId="0" fontId="2" fillId="17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Fill="1" applyBorder="1"/>
    <xf numFmtId="0" fontId="0" fillId="16" borderId="15" xfId="0" applyFill="1" applyBorder="1" applyAlignment="1" applyProtection="1">
      <alignment horizontal="center"/>
      <protection locked="0"/>
    </xf>
    <xf numFmtId="0" fontId="0" fillId="17" borderId="6" xfId="0" applyFill="1" applyBorder="1" applyAlignment="1" applyProtection="1">
      <alignment horizontal="left" vertical="top" wrapText="1"/>
      <protection locked="0"/>
    </xf>
    <xf numFmtId="0" fontId="2" fillId="17" borderId="6" xfId="0" quotePrefix="1" applyFont="1" applyFill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9" fontId="0" fillId="0" borderId="13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44" fontId="0" fillId="0" borderId="13" xfId="0" applyNumberFormat="1" applyBorder="1" applyAlignment="1" applyProtection="1">
      <alignment horizontal="center"/>
      <protection locked="0"/>
    </xf>
    <xf numFmtId="0" fontId="2" fillId="18" borderId="6" xfId="0" quotePrefix="1" applyFont="1" applyFill="1" applyBorder="1" applyAlignment="1" applyProtection="1">
      <alignment horizontal="center"/>
      <protection locked="0"/>
    </xf>
    <xf numFmtId="0" fontId="2" fillId="18" borderId="6" xfId="0" quotePrefix="1" applyFont="1" applyFill="1" applyBorder="1" applyAlignment="1">
      <alignment horizontal="center"/>
    </xf>
    <xf numFmtId="0" fontId="2" fillId="19" borderId="6" xfId="0" applyFont="1" applyFill="1" applyBorder="1" applyAlignment="1" applyProtection="1">
      <alignment horizontal="center" vertical="center"/>
      <protection locked="0"/>
    </xf>
    <xf numFmtId="0" fontId="6" fillId="19" borderId="6" xfId="0" applyFont="1" applyFill="1" applyBorder="1" applyAlignment="1" applyProtection="1">
      <alignment wrapText="1"/>
      <protection locked="0"/>
    </xf>
    <xf numFmtId="0" fontId="2" fillId="19" borderId="6" xfId="0" quotePrefix="1" applyFont="1" applyFill="1" applyBorder="1" applyAlignment="1" applyProtection="1">
      <alignment horizontal="center"/>
      <protection locked="0"/>
    </xf>
    <xf numFmtId="0" fontId="2" fillId="19" borderId="6" xfId="0" quotePrefix="1" applyFont="1" applyFill="1" applyBorder="1" applyAlignment="1">
      <alignment horizontal="center"/>
    </xf>
    <xf numFmtId="0" fontId="2" fillId="19" borderId="6" xfId="0" quotePrefix="1" applyFont="1" applyFill="1" applyBorder="1" applyProtection="1">
      <protection locked="0"/>
    </xf>
    <xf numFmtId="0" fontId="6" fillId="19" borderId="6" xfId="0" applyFont="1" applyFill="1" applyBorder="1" applyAlignment="1" applyProtection="1">
      <alignment horizontal="center"/>
      <protection locked="0"/>
    </xf>
    <xf numFmtId="0" fontId="6" fillId="19" borderId="6" xfId="0" applyFont="1" applyFill="1" applyBorder="1" applyAlignment="1">
      <alignment horizontal="center"/>
    </xf>
    <xf numFmtId="0" fontId="2" fillId="19" borderId="6" xfId="0" applyFont="1" applyFill="1" applyBorder="1" applyProtection="1">
      <protection locked="0"/>
    </xf>
    <xf numFmtId="0" fontId="2" fillId="19" borderId="6" xfId="0" applyFont="1" applyFill="1" applyBorder="1" applyAlignment="1" applyProtection="1">
      <alignment horizontal="center"/>
      <protection locked="0"/>
    </xf>
    <xf numFmtId="0" fontId="2" fillId="19" borderId="6" xfId="0" applyFont="1" applyFill="1" applyBorder="1" applyAlignment="1">
      <alignment horizontal="center" wrapText="1"/>
    </xf>
    <xf numFmtId="0" fontId="2" fillId="19" borderId="6" xfId="0" applyFont="1" applyFill="1" applyBorder="1" applyAlignment="1" applyProtection="1">
      <alignment horizontal="center" wrapText="1"/>
      <protection locked="0"/>
    </xf>
    <xf numFmtId="0" fontId="6" fillId="19" borderId="6" xfId="0" applyFont="1" applyFill="1" applyBorder="1" applyAlignment="1" applyProtection="1">
      <alignment horizontal="center" wrapText="1"/>
      <protection locked="0"/>
    </xf>
    <xf numFmtId="0" fontId="6" fillId="19" borderId="6" xfId="0" applyFont="1" applyFill="1" applyBorder="1" applyAlignment="1">
      <alignment horizontal="center" wrapText="1"/>
    </xf>
    <xf numFmtId="0" fontId="9" fillId="19" borderId="8" xfId="0" applyFont="1" applyFill="1" applyBorder="1" applyAlignment="1" applyProtection="1">
      <alignment horizontal="left" vertical="top" wrapText="1"/>
      <protection locked="0"/>
    </xf>
    <xf numFmtId="0" fontId="9" fillId="19" borderId="6" xfId="0" applyFont="1" applyFill="1" applyBorder="1" applyAlignment="1" applyProtection="1">
      <alignment horizontal="left" vertical="top" wrapText="1"/>
      <protection locked="0"/>
    </xf>
    <xf numFmtId="0" fontId="9" fillId="19" borderId="6" xfId="0" applyFont="1" applyFill="1" applyBorder="1" applyAlignment="1" applyProtection="1">
      <alignment horizontal="center" vertical="top" wrapText="1"/>
      <protection locked="0"/>
    </xf>
    <xf numFmtId="44" fontId="0" fillId="0" borderId="16" xfId="0" applyNumberFormat="1" applyBorder="1" applyAlignment="1" applyProtection="1">
      <alignment horizontal="center"/>
      <protection locked="0"/>
    </xf>
    <xf numFmtId="0" fontId="1" fillId="19" borderId="7" xfId="0" applyFont="1" applyFill="1" applyBorder="1" applyAlignment="1" applyProtection="1">
      <alignment horizontal="center"/>
      <protection locked="0"/>
    </xf>
    <xf numFmtId="0" fontId="1" fillId="19" borderId="0" xfId="0" applyFont="1" applyFill="1" applyAlignment="1" applyProtection="1">
      <alignment horizontal="center"/>
      <protection locked="0"/>
    </xf>
    <xf numFmtId="0" fontId="0" fillId="19" borderId="9" xfId="0" applyFill="1" applyBorder="1" applyAlignment="1" applyProtection="1">
      <alignment horizontal="center"/>
      <protection locked="0"/>
    </xf>
    <xf numFmtId="0" fontId="0" fillId="19" borderId="10" xfId="0" applyFill="1" applyBorder="1" applyAlignment="1" applyProtection="1">
      <alignment horizontal="center"/>
      <protection locked="0"/>
    </xf>
    <xf numFmtId="44" fontId="0" fillId="0" borderId="6" xfId="0" applyNumberFormat="1" applyBorder="1" applyProtection="1">
      <protection locked="0"/>
    </xf>
    <xf numFmtId="44" fontId="0" fillId="0" borderId="6" xfId="0" applyNumberFormat="1" applyBorder="1"/>
    <xf numFmtId="44" fontId="4" fillId="10" borderId="6" xfId="0" applyNumberFormat="1" applyFont="1" applyFill="1" applyBorder="1" applyAlignment="1">
      <alignment horizontal="center"/>
    </xf>
    <xf numFmtId="0" fontId="3" fillId="10" borderId="7" xfId="0" applyFont="1" applyFill="1" applyBorder="1" applyAlignment="1">
      <alignment horizontal="left" wrapText="1"/>
    </xf>
    <xf numFmtId="0" fontId="0" fillId="0" borderId="7" xfId="0" applyFont="1" applyBorder="1" applyAlignment="1">
      <alignment vertical="center" wrapText="1"/>
    </xf>
    <xf numFmtId="0" fontId="4" fillId="10" borderId="12" xfId="0" applyFont="1" applyFill="1" applyBorder="1" applyAlignment="1">
      <alignment horizontal="center"/>
    </xf>
    <xf numFmtId="0" fontId="0" fillId="0" borderId="12" xfId="0" applyFont="1" applyBorder="1"/>
    <xf numFmtId="0" fontId="0" fillId="11" borderId="13" xfId="0" applyFill="1" applyBorder="1" applyProtection="1">
      <protection locked="0"/>
    </xf>
    <xf numFmtId="0" fontId="0" fillId="11" borderId="13" xfId="0" applyFill="1" applyBorder="1" applyAlignment="1" applyProtection="1">
      <alignment wrapText="1"/>
      <protection locked="0"/>
    </xf>
    <xf numFmtId="0" fontId="0" fillId="20" borderId="6" xfId="0" applyFill="1" applyBorder="1" applyAlignment="1" applyProtection="1">
      <alignment horizontal="center"/>
      <protection locked="0"/>
    </xf>
    <xf numFmtId="44" fontId="0" fillId="17" borderId="6" xfId="0" applyNumberFormat="1" applyFill="1" applyBorder="1"/>
    <xf numFmtId="0" fontId="0" fillId="11" borderId="7" xfId="0" applyFill="1" applyBorder="1" applyAlignment="1" applyProtection="1">
      <alignment horizontal="center"/>
      <protection locked="0"/>
    </xf>
    <xf numFmtId="0" fontId="0" fillId="11" borderId="19" xfId="0" applyFill="1" applyBorder="1" applyAlignment="1" applyProtection="1">
      <alignment horizontal="center"/>
      <protection locked="0"/>
    </xf>
    <xf numFmtId="164" fontId="0" fillId="0" borderId="6" xfId="0" applyNumberFormat="1" applyBorder="1" applyProtection="1">
      <protection locked="0"/>
    </xf>
    <xf numFmtId="0" fontId="0" fillId="19" borderId="13" xfId="0" applyFill="1" applyBorder="1" applyAlignment="1" applyProtection="1">
      <alignment wrapText="1"/>
      <protection locked="0"/>
    </xf>
    <xf numFmtId="9" fontId="0" fillId="19" borderId="13" xfId="0" applyNumberFormat="1" applyFill="1" applyBorder="1" applyAlignment="1" applyProtection="1">
      <alignment horizontal="center"/>
      <protection locked="0"/>
    </xf>
    <xf numFmtId="44" fontId="0" fillId="19" borderId="6" xfId="0" applyNumberFormat="1" applyFill="1" applyBorder="1" applyAlignment="1" applyProtection="1">
      <alignment horizontal="right"/>
      <protection locked="0"/>
    </xf>
    <xf numFmtId="0" fontId="0" fillId="19" borderId="6" xfId="0" applyFill="1" applyBorder="1" applyProtection="1">
      <protection locked="0"/>
    </xf>
    <xf numFmtId="44" fontId="0" fillId="19" borderId="6" xfId="0" applyNumberFormat="1" applyFill="1" applyBorder="1"/>
    <xf numFmtId="44" fontId="1" fillId="19" borderId="6" xfId="0" applyNumberFormat="1" applyFont="1" applyFill="1" applyBorder="1" applyProtection="1">
      <protection locked="0"/>
    </xf>
    <xf numFmtId="0" fontId="5" fillId="17" borderId="0" xfId="0" applyFont="1" applyFill="1" applyProtection="1">
      <protection locked="0"/>
    </xf>
    <xf numFmtId="0" fontId="4" fillId="11" borderId="17" xfId="0" applyFont="1" applyFill="1" applyBorder="1" applyAlignment="1" applyProtection="1">
      <alignment horizontal="center" vertical="top"/>
      <protection locked="0"/>
    </xf>
    <xf numFmtId="0" fontId="4" fillId="11" borderId="18" xfId="0" applyFont="1" applyFill="1" applyBorder="1" applyAlignment="1" applyProtection="1">
      <alignment horizontal="center" vertical="top"/>
      <protection locked="0"/>
    </xf>
    <xf numFmtId="0" fontId="0" fillId="11" borderId="7" xfId="0" applyFill="1" applyBorder="1" applyAlignment="1" applyProtection="1">
      <alignment horizontal="center"/>
      <protection locked="0"/>
    </xf>
    <xf numFmtId="0" fontId="0" fillId="11" borderId="19" xfId="0" applyFill="1" applyBorder="1" applyAlignment="1" applyProtection="1">
      <alignment horizontal="center"/>
      <protection locked="0"/>
    </xf>
    <xf numFmtId="0" fontId="0" fillId="11" borderId="12" xfId="0" applyFill="1" applyBorder="1" applyAlignment="1" applyProtection="1">
      <alignment horizontal="center"/>
      <protection locked="0"/>
    </xf>
    <xf numFmtId="0" fontId="0" fillId="12" borderId="0" xfId="0" applyFill="1" applyAlignment="1" applyProtection="1">
      <alignment horizontal="center"/>
      <protection locked="0"/>
    </xf>
    <xf numFmtId="0" fontId="12" fillId="15" borderId="11" xfId="0" applyFont="1" applyFill="1" applyBorder="1" applyAlignment="1"/>
    <xf numFmtId="0" fontId="0" fillId="0" borderId="0" xfId="0" applyBorder="1" applyAlignment="1"/>
    <xf numFmtId="0" fontId="0" fillId="0" borderId="6" xfId="0" applyBorder="1" applyAlignment="1">
      <alignment wrapText="1"/>
    </xf>
    <xf numFmtId="0" fontId="1" fillId="11" borderId="20" xfId="0" applyFont="1" applyFill="1" applyBorder="1" applyProtection="1">
      <protection locked="0"/>
    </xf>
    <xf numFmtId="0" fontId="1" fillId="11" borderId="21" xfId="0" applyFont="1" applyFill="1" applyBorder="1" applyAlignment="1" applyProtection="1">
      <alignment horizontal="center"/>
      <protection locked="0"/>
    </xf>
    <xf numFmtId="0" fontId="1" fillId="11" borderId="22" xfId="0" applyFont="1" applyFill="1" applyBorder="1" applyProtection="1">
      <protection locked="0"/>
    </xf>
    <xf numFmtId="0" fontId="1" fillId="11" borderId="23" xfId="0" applyFont="1" applyFill="1" applyBorder="1" applyProtection="1">
      <protection locked="0"/>
    </xf>
    <xf numFmtId="0" fontId="1" fillId="0" borderId="24" xfId="0" applyFont="1" applyBorder="1" applyAlignment="1" applyProtection="1">
      <alignment horizontal="right"/>
      <protection locked="0"/>
    </xf>
    <xf numFmtId="44" fontId="0" fillId="0" borderId="25" xfId="0" applyNumberFormat="1" applyBorder="1" applyAlignment="1" applyProtection="1">
      <alignment horizontal="center"/>
      <protection locked="0"/>
    </xf>
    <xf numFmtId="0" fontId="0" fillId="19" borderId="26" xfId="0" applyFill="1" applyBorder="1" applyAlignment="1" applyProtection="1">
      <alignment horizontal="right"/>
      <protection locked="0"/>
    </xf>
    <xf numFmtId="44" fontId="0" fillId="19" borderId="27" xfId="0" applyNumberFormat="1" applyFill="1" applyBorder="1" applyAlignment="1" applyProtection="1">
      <alignment horizontal="center"/>
      <protection locked="0"/>
    </xf>
    <xf numFmtId="164" fontId="0" fillId="19" borderId="28" xfId="0" applyNumberFormat="1" applyFill="1" applyBorder="1" applyAlignment="1">
      <alignment horizontal="center"/>
    </xf>
    <xf numFmtId="44" fontId="1" fillId="19" borderId="29" xfId="0" applyNumberFormat="1" applyFont="1" applyFill="1" applyBorder="1" applyAlignment="1" applyProtection="1">
      <alignment horizontal="center"/>
      <protection locked="0"/>
    </xf>
    <xf numFmtId="0" fontId="1" fillId="19" borderId="6" xfId="0" applyFont="1" applyFill="1" applyBorder="1" applyAlignment="1">
      <alignment horizontal="right"/>
    </xf>
    <xf numFmtId="44" fontId="1" fillId="19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09BD0-6087-4DF0-9C43-A6A619B6ECF4}">
  <dimension ref="A1:I44"/>
  <sheetViews>
    <sheetView topLeftCell="A28" workbookViewId="0">
      <selection activeCell="A44" sqref="A44:XFD44"/>
    </sheetView>
  </sheetViews>
  <sheetFormatPr defaultColWidth="9.1796875" defaultRowHeight="14.5" x14ac:dyDescent="0.35"/>
  <cols>
    <col min="1" max="1" width="9.1796875" style="38"/>
    <col min="2" max="2" width="33.6328125" style="38" customWidth="1"/>
    <col min="3" max="3" width="10.1796875" style="38" customWidth="1"/>
    <col min="4" max="4" width="13" style="38" customWidth="1"/>
    <col min="5" max="5" width="18.453125" style="38" customWidth="1"/>
    <col min="6" max="6" width="16.453125" style="38" customWidth="1"/>
    <col min="7" max="7" width="19.1796875" style="38" customWidth="1"/>
    <col min="8" max="8" width="16.90625" style="38" customWidth="1"/>
    <col min="9" max="9" width="15.1796875" style="38" customWidth="1"/>
    <col min="10" max="16384" width="9.1796875" style="38"/>
  </cols>
  <sheetData>
    <row r="1" spans="1:6" x14ac:dyDescent="0.35">
      <c r="A1" s="178" t="s">
        <v>0</v>
      </c>
      <c r="B1" s="178"/>
      <c r="C1" s="178"/>
      <c r="D1" s="178"/>
      <c r="E1" s="178"/>
      <c r="F1" s="178"/>
    </row>
    <row r="2" spans="1:6" x14ac:dyDescent="0.35">
      <c r="A2" s="178" t="s">
        <v>239</v>
      </c>
      <c r="B2" s="178"/>
      <c r="C2" s="178"/>
      <c r="D2" s="178"/>
      <c r="E2" s="178"/>
      <c r="F2" s="178"/>
    </row>
    <row r="3" spans="1:6" x14ac:dyDescent="0.35">
      <c r="A3" s="178" t="s">
        <v>240</v>
      </c>
      <c r="B3" s="178"/>
      <c r="C3" s="178"/>
      <c r="D3" s="178"/>
      <c r="E3" s="178"/>
      <c r="F3" s="178"/>
    </row>
    <row r="4" spans="1:6" ht="15" thickBot="1" x14ac:dyDescent="0.4"/>
    <row r="5" spans="1:6" ht="44" thickBot="1" x14ac:dyDescent="0.4">
      <c r="A5" s="159" t="s">
        <v>2</v>
      </c>
      <c r="B5" s="160" t="s">
        <v>3</v>
      </c>
      <c r="C5" s="160" t="s">
        <v>199</v>
      </c>
      <c r="D5" s="160" t="s">
        <v>195</v>
      </c>
    </row>
    <row r="6" spans="1:6" ht="15" thickBot="1" x14ac:dyDescent="0.4">
      <c r="A6" s="119"/>
      <c r="B6" s="120" t="s">
        <v>196</v>
      </c>
      <c r="C6" s="125"/>
      <c r="D6" s="126">
        <v>0.2</v>
      </c>
    </row>
    <row r="7" spans="1:6" ht="15" thickBot="1" x14ac:dyDescent="0.4">
      <c r="A7" s="119"/>
      <c r="B7" s="120" t="s">
        <v>200</v>
      </c>
      <c r="C7" s="125"/>
      <c r="D7" s="126">
        <v>0.2</v>
      </c>
    </row>
    <row r="8" spans="1:6" ht="15" thickBot="1" x14ac:dyDescent="0.4">
      <c r="A8" s="119"/>
      <c r="B8" s="120" t="s">
        <v>201</v>
      </c>
      <c r="C8" s="125"/>
      <c r="D8" s="126">
        <v>0.2</v>
      </c>
    </row>
    <row r="9" spans="1:6" ht="15" thickBot="1" x14ac:dyDescent="0.4">
      <c r="A9" s="119"/>
      <c r="B9" s="120" t="s">
        <v>202</v>
      </c>
      <c r="C9" s="125"/>
      <c r="D9" s="126">
        <v>0.2</v>
      </c>
    </row>
    <row r="10" spans="1:6" ht="15" thickBot="1" x14ac:dyDescent="0.4">
      <c r="A10" s="119"/>
      <c r="B10" s="120" t="s">
        <v>203</v>
      </c>
      <c r="C10" s="125"/>
      <c r="D10" s="126">
        <v>0.1</v>
      </c>
    </row>
    <row r="11" spans="1:6" ht="15" thickBot="1" x14ac:dyDescent="0.4">
      <c r="A11" s="119"/>
      <c r="B11" s="120" t="s">
        <v>7</v>
      </c>
      <c r="C11" s="125"/>
      <c r="D11" s="126">
        <v>0.1</v>
      </c>
    </row>
    <row r="12" spans="1:6" ht="15" thickBot="1" x14ac:dyDescent="0.4">
      <c r="A12" s="119"/>
      <c r="B12" s="120" t="s">
        <v>197</v>
      </c>
      <c r="C12" s="126">
        <v>0.33</v>
      </c>
      <c r="D12" s="126"/>
    </row>
    <row r="13" spans="1:6" ht="15" thickBot="1" x14ac:dyDescent="0.4">
      <c r="A13" s="119"/>
      <c r="B13" s="120" t="s">
        <v>204</v>
      </c>
      <c r="C13" s="126">
        <v>0.33</v>
      </c>
      <c r="D13" s="126"/>
    </row>
    <row r="14" spans="1:6" ht="15" thickBot="1" x14ac:dyDescent="0.4">
      <c r="A14" s="119"/>
      <c r="B14" s="120" t="s">
        <v>205</v>
      </c>
      <c r="C14" s="126">
        <v>0.34</v>
      </c>
      <c r="D14" s="126"/>
    </row>
    <row r="15" spans="1:6" ht="15" thickBot="1" x14ac:dyDescent="0.4">
      <c r="A15" s="119"/>
      <c r="B15" s="166" t="s">
        <v>8</v>
      </c>
      <c r="C15" s="167">
        <v>1</v>
      </c>
      <c r="D15" s="167">
        <v>1</v>
      </c>
    </row>
    <row r="18" spans="2:8" ht="15" thickBot="1" x14ac:dyDescent="0.4"/>
    <row r="19" spans="2:8" ht="15" thickBot="1" x14ac:dyDescent="0.4">
      <c r="B19" s="182" t="s">
        <v>225</v>
      </c>
      <c r="C19" s="183" t="s">
        <v>4</v>
      </c>
      <c r="D19" s="184" t="s">
        <v>5</v>
      </c>
      <c r="E19" s="184" t="s">
        <v>6</v>
      </c>
      <c r="F19" s="185" t="s">
        <v>224</v>
      </c>
    </row>
    <row r="20" spans="2:8" ht="15" thickBot="1" x14ac:dyDescent="0.4">
      <c r="B20" s="186" t="s">
        <v>214</v>
      </c>
      <c r="C20" s="147">
        <f>'1 DSM Core Requirement'!G12</f>
        <v>0</v>
      </c>
      <c r="D20" s="128">
        <f>'1 DSM Core Requirement'!H12</f>
        <v>0</v>
      </c>
      <c r="E20" s="128">
        <f>'1 DSM Core Requirement'!I12</f>
        <v>0</v>
      </c>
      <c r="F20" s="187">
        <f t="shared" ref="F20:F25" si="0">SUM(D20:E20)</f>
        <v>0</v>
      </c>
    </row>
    <row r="21" spans="2:8" ht="15" thickBot="1" x14ac:dyDescent="0.4">
      <c r="B21" s="186" t="s">
        <v>215</v>
      </c>
      <c r="C21" s="147">
        <f>'1 DSM Core Requirement'!G20</f>
        <v>0</v>
      </c>
      <c r="D21" s="128">
        <f>'1 DSM Core Requirement'!H20</f>
        <v>0</v>
      </c>
      <c r="E21" s="128">
        <f>'1 DSM Core Requirement'!I20</f>
        <v>0</v>
      </c>
      <c r="F21" s="187">
        <f t="shared" si="0"/>
        <v>0</v>
      </c>
    </row>
    <row r="22" spans="2:8" ht="15" thickBot="1" x14ac:dyDescent="0.4">
      <c r="B22" s="186" t="s">
        <v>216</v>
      </c>
      <c r="C22" s="147">
        <f>'1 DSM Core Requirement'!G31</f>
        <v>0</v>
      </c>
      <c r="D22" s="128">
        <f>'1 DSM Core Requirement'!H31</f>
        <v>0</v>
      </c>
      <c r="E22" s="128">
        <f>'1 DSM Core Requirement'!I31</f>
        <v>0</v>
      </c>
      <c r="F22" s="187">
        <f t="shared" si="0"/>
        <v>0</v>
      </c>
    </row>
    <row r="23" spans="2:8" ht="15" thickBot="1" x14ac:dyDescent="0.4">
      <c r="B23" s="186" t="s">
        <v>219</v>
      </c>
      <c r="C23" s="147">
        <f>'1 DSM Core Requirement'!G37</f>
        <v>0</v>
      </c>
      <c r="D23" s="127">
        <f>'1 DSM Core Requirement'!H37</f>
        <v>0</v>
      </c>
      <c r="E23" s="127">
        <f>'1 DSM Core Requirement'!I37</f>
        <v>0</v>
      </c>
      <c r="F23" s="187">
        <f t="shared" si="0"/>
        <v>0</v>
      </c>
    </row>
    <row r="24" spans="2:8" ht="15" thickBot="1" x14ac:dyDescent="0.4">
      <c r="B24" s="186" t="s">
        <v>218</v>
      </c>
      <c r="C24" s="147">
        <f>'1 DSM Core Requirement'!G44</f>
        <v>0</v>
      </c>
      <c r="D24" s="127">
        <f>'1 DSM Core Requirement'!H44</f>
        <v>0</v>
      </c>
      <c r="E24" s="127">
        <f>'1 DSM Core Requirement'!I44</f>
        <v>0</v>
      </c>
      <c r="F24" s="187">
        <f t="shared" si="0"/>
        <v>0</v>
      </c>
    </row>
    <row r="25" spans="2:8" ht="15" thickBot="1" x14ac:dyDescent="0.4">
      <c r="B25" s="186" t="s">
        <v>217</v>
      </c>
      <c r="C25" s="147">
        <f>'1 DSM Core Requirement'!G49</f>
        <v>0</v>
      </c>
      <c r="D25" s="127">
        <f>'1 DSM Core Requirement'!H49</f>
        <v>0</v>
      </c>
      <c r="E25" s="127">
        <f>'1 DSM Core Requirement'!I49</f>
        <v>0</v>
      </c>
      <c r="F25" s="187">
        <f t="shared" si="0"/>
        <v>0</v>
      </c>
    </row>
    <row r="26" spans="2:8" ht="15" thickBot="1" x14ac:dyDescent="0.4">
      <c r="B26" s="186" t="s">
        <v>220</v>
      </c>
      <c r="C26" s="147">
        <f>'1 DSM Core Requirement'!G58</f>
        <v>0</v>
      </c>
      <c r="D26" s="147">
        <f>'1 DSM Core Requirement'!H58</f>
        <v>0</v>
      </c>
      <c r="E26" s="147">
        <f>'1 DSM Core Requirement'!I58</f>
        <v>0</v>
      </c>
      <c r="F26" s="187">
        <f>SUM(C26:E26)</f>
        <v>0</v>
      </c>
    </row>
    <row r="27" spans="2:8" ht="15" thickBot="1" x14ac:dyDescent="0.4">
      <c r="B27" s="188" t="s">
        <v>224</v>
      </c>
      <c r="C27" s="189">
        <f>SUM(C20:C25)</f>
        <v>0</v>
      </c>
      <c r="D27" s="190">
        <f>SUM(D20:D25)</f>
        <v>0</v>
      </c>
      <c r="E27" s="190">
        <f>SUM(E20:E25)</f>
        <v>0</v>
      </c>
      <c r="F27" s="191">
        <f>SUM(D27:E27)</f>
        <v>0</v>
      </c>
    </row>
    <row r="29" spans="2:8" x14ac:dyDescent="0.35">
      <c r="B29" s="173" t="s">
        <v>226</v>
      </c>
      <c r="C29" s="174"/>
      <c r="D29" s="174"/>
      <c r="E29" s="174"/>
      <c r="F29" s="174"/>
      <c r="G29" s="174"/>
      <c r="H29" s="174"/>
    </row>
    <row r="30" spans="2:8" x14ac:dyDescent="0.35">
      <c r="B30" s="80" t="s">
        <v>221</v>
      </c>
      <c r="C30" s="80" t="s">
        <v>222</v>
      </c>
      <c r="D30" s="80" t="s">
        <v>223</v>
      </c>
      <c r="E30" s="80" t="s">
        <v>52</v>
      </c>
      <c r="F30" s="80" t="s">
        <v>53</v>
      </c>
      <c r="G30" s="80" t="s">
        <v>207</v>
      </c>
      <c r="H30" s="80" t="s">
        <v>208</v>
      </c>
    </row>
    <row r="31" spans="2:8" x14ac:dyDescent="0.35">
      <c r="B31" s="83">
        <v>240</v>
      </c>
      <c r="C31" s="83">
        <v>855</v>
      </c>
      <c r="D31" s="83">
        <v>855</v>
      </c>
      <c r="E31" s="83"/>
      <c r="F31" s="83"/>
      <c r="G31" s="83"/>
      <c r="H31" s="83"/>
    </row>
    <row r="32" spans="2:8" x14ac:dyDescent="0.35">
      <c r="B32" s="161">
        <f>B31</f>
        <v>240</v>
      </c>
      <c r="C32" s="161">
        <f>B31+C31</f>
        <v>1095</v>
      </c>
      <c r="D32" s="161">
        <f>B31+C31+D31</f>
        <v>1950</v>
      </c>
      <c r="E32" s="161">
        <f>B31+C31+D31</f>
        <v>1950</v>
      </c>
      <c r="F32" s="161">
        <f>E32</f>
        <v>1950</v>
      </c>
      <c r="G32" s="161">
        <f>F32</f>
        <v>1950</v>
      </c>
      <c r="H32" s="161">
        <f>G32</f>
        <v>1950</v>
      </c>
    </row>
    <row r="33" spans="1:9" x14ac:dyDescent="0.35">
      <c r="B33" s="168">
        <f>'2 DSM Recurring Costs'!D27</f>
        <v>0</v>
      </c>
      <c r="C33" s="168">
        <f>'2 DSM Recurring Costs'!E27</f>
        <v>0</v>
      </c>
      <c r="D33" s="168">
        <f>'2 DSM Recurring Costs'!F27</f>
        <v>0</v>
      </c>
      <c r="E33" s="168">
        <f>'2 DSM Recurring Costs'!G27</f>
        <v>0</v>
      </c>
      <c r="F33" s="168">
        <f>'2 DSM Recurring Costs'!H27</f>
        <v>0</v>
      </c>
      <c r="G33" s="168">
        <f>'2 DSM Recurring Costs'!I27</f>
        <v>0</v>
      </c>
      <c r="H33" s="168">
        <f>'2 DSM Recurring Costs'!J27</f>
        <v>0</v>
      </c>
    </row>
    <row r="36" spans="1:9" x14ac:dyDescent="0.35">
      <c r="B36" s="163" t="s">
        <v>227</v>
      </c>
      <c r="C36" s="164" t="s">
        <v>228</v>
      </c>
      <c r="D36" s="164" t="s">
        <v>222</v>
      </c>
      <c r="E36" s="164" t="s">
        <v>223</v>
      </c>
      <c r="F36" s="164" t="s">
        <v>52</v>
      </c>
      <c r="G36" s="164" t="s">
        <v>53</v>
      </c>
      <c r="H36" s="164" t="s">
        <v>207</v>
      </c>
      <c r="I36" s="164" t="s">
        <v>208</v>
      </c>
    </row>
    <row r="37" spans="1:9" x14ac:dyDescent="0.35">
      <c r="A37" s="118">
        <v>1</v>
      </c>
      <c r="B37" s="169" t="s">
        <v>229</v>
      </c>
      <c r="C37" s="170">
        <f>'3 DSM Costed Options '!C9</f>
        <v>0</v>
      </c>
      <c r="D37" s="170">
        <f>'3 DSM Costed Options '!D9</f>
        <v>0</v>
      </c>
      <c r="E37" s="170">
        <f>'3 DSM Costed Options '!E9</f>
        <v>0</v>
      </c>
      <c r="F37" s="170">
        <f>'3 DSM Costed Options '!F9</f>
        <v>0</v>
      </c>
      <c r="G37" s="170">
        <f>'3 DSM Costed Options '!G9</f>
        <v>0</v>
      </c>
      <c r="H37" s="170">
        <f>'3 DSM Costed Options '!H9</f>
        <v>0</v>
      </c>
      <c r="I37" s="170">
        <f>'3 DSM Costed Options '!I9</f>
        <v>0</v>
      </c>
    </row>
    <row r="40" spans="1:9" x14ac:dyDescent="0.35">
      <c r="B40" s="175" t="s">
        <v>224</v>
      </c>
      <c r="C40" s="176"/>
      <c r="D40" s="176"/>
      <c r="E40" s="176"/>
      <c r="F40" s="176"/>
      <c r="G40" s="176"/>
      <c r="H40" s="177"/>
    </row>
    <row r="41" spans="1:9" x14ac:dyDescent="0.35">
      <c r="A41" s="118"/>
      <c r="B41" s="164" t="s">
        <v>228</v>
      </c>
      <c r="C41" s="164" t="s">
        <v>222</v>
      </c>
      <c r="D41" s="164" t="s">
        <v>223</v>
      </c>
      <c r="E41" s="164" t="s">
        <v>52</v>
      </c>
      <c r="F41" s="164" t="s">
        <v>53</v>
      </c>
      <c r="G41" s="164" t="s">
        <v>207</v>
      </c>
      <c r="H41" s="164" t="s">
        <v>208</v>
      </c>
    </row>
    <row r="42" spans="1:9" x14ac:dyDescent="0.35">
      <c r="A42" s="118" t="s">
        <v>231</v>
      </c>
      <c r="B42" s="152">
        <f>C27</f>
        <v>0</v>
      </c>
      <c r="C42" s="165">
        <f>D27</f>
        <v>0</v>
      </c>
      <c r="D42" s="165">
        <f>E27</f>
        <v>0</v>
      </c>
      <c r="E42" s="152">
        <v>0</v>
      </c>
      <c r="F42" s="152">
        <v>0</v>
      </c>
      <c r="G42" s="152">
        <v>0</v>
      </c>
      <c r="H42" s="152">
        <v>0</v>
      </c>
    </row>
    <row r="43" spans="1:9" x14ac:dyDescent="0.35">
      <c r="A43" s="118" t="s">
        <v>230</v>
      </c>
      <c r="B43" s="162">
        <f t="shared" ref="B43:H43" si="1">B33+C37</f>
        <v>0</v>
      </c>
      <c r="C43" s="162">
        <f t="shared" si="1"/>
        <v>0</v>
      </c>
      <c r="D43" s="162">
        <f t="shared" si="1"/>
        <v>0</v>
      </c>
      <c r="E43" s="162">
        <f t="shared" si="1"/>
        <v>0</v>
      </c>
      <c r="F43" s="162">
        <f t="shared" si="1"/>
        <v>0</v>
      </c>
      <c r="G43" s="162">
        <f t="shared" si="1"/>
        <v>0</v>
      </c>
      <c r="H43" s="162">
        <f t="shared" si="1"/>
        <v>0</v>
      </c>
    </row>
    <row r="44" spans="1:9" x14ac:dyDescent="0.35">
      <c r="A44" s="169" t="s">
        <v>224</v>
      </c>
      <c r="B44" s="171">
        <f t="shared" ref="B44:H44" si="2">SUM(B42:B43)</f>
        <v>0</v>
      </c>
      <c r="C44" s="171">
        <f t="shared" si="2"/>
        <v>0</v>
      </c>
      <c r="D44" s="171">
        <f t="shared" si="2"/>
        <v>0</v>
      </c>
      <c r="E44" s="171">
        <f t="shared" si="2"/>
        <v>0</v>
      </c>
      <c r="F44" s="171">
        <f t="shared" si="2"/>
        <v>0</v>
      </c>
      <c r="G44" s="171">
        <f t="shared" si="2"/>
        <v>0</v>
      </c>
      <c r="H44" s="171">
        <f t="shared" si="2"/>
        <v>0</v>
      </c>
    </row>
  </sheetData>
  <mergeCells count="5">
    <mergeCell ref="B29:H29"/>
    <mergeCell ref="B40:H40"/>
    <mergeCell ref="A1:F1"/>
    <mergeCell ref="A2:F2"/>
    <mergeCell ref="A3:F3"/>
  </mergeCells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A86E2-BCCE-43A1-90E0-33DBF765DA26}">
  <dimension ref="A1:I60"/>
  <sheetViews>
    <sheetView zoomScale="80" zoomScaleNormal="80" workbookViewId="0">
      <pane ySplit="2" topLeftCell="A3" activePane="bottomLeft" state="frozen"/>
      <selection activeCell="A2" sqref="A2"/>
      <selection pane="bottomLeft" activeCell="G9" sqref="G9"/>
    </sheetView>
  </sheetViews>
  <sheetFormatPr defaultColWidth="9.1796875" defaultRowHeight="14.5" x14ac:dyDescent="0.35"/>
  <cols>
    <col min="1" max="1" width="3.26953125" style="66" customWidth="1"/>
    <col min="2" max="2" width="99" style="66" customWidth="1"/>
    <col min="3" max="3" width="22" style="35" customWidth="1"/>
    <col min="4" max="6" width="22" style="35" hidden="1" customWidth="1"/>
    <col min="7" max="7" width="22" style="35" customWidth="1"/>
    <col min="8" max="8" width="16.453125" style="38" customWidth="1"/>
    <col min="9" max="9" width="19.6328125" style="38" customWidth="1"/>
    <col min="10" max="16384" width="9.1796875" style="38"/>
  </cols>
  <sheetData>
    <row r="1" spans="1:9" x14ac:dyDescent="0.35">
      <c r="A1" s="35"/>
      <c r="B1" s="36" t="s">
        <v>9</v>
      </c>
      <c r="C1" s="37"/>
      <c r="D1" s="37">
        <v>450</v>
      </c>
      <c r="E1" s="37">
        <v>650</v>
      </c>
      <c r="F1" s="37">
        <v>850</v>
      </c>
      <c r="G1" s="30">
        <v>240</v>
      </c>
      <c r="H1" s="30">
        <v>855</v>
      </c>
      <c r="I1" s="30">
        <v>855</v>
      </c>
    </row>
    <row r="2" spans="1:9" ht="24" customHeight="1" x14ac:dyDescent="0.35">
      <c r="A2" s="35"/>
      <c r="B2" s="39" t="s">
        <v>10</v>
      </c>
      <c r="C2" s="39"/>
      <c r="D2" s="39" t="s">
        <v>4</v>
      </c>
      <c r="E2" s="39" t="s">
        <v>11</v>
      </c>
      <c r="F2" s="39" t="s">
        <v>12</v>
      </c>
      <c r="G2" s="40" t="s">
        <v>4</v>
      </c>
      <c r="H2" s="40" t="s">
        <v>206</v>
      </c>
      <c r="I2" s="40" t="s">
        <v>198</v>
      </c>
    </row>
    <row r="3" spans="1:9" ht="19" customHeight="1" x14ac:dyDescent="0.35">
      <c r="A3" s="35"/>
      <c r="B3" s="41" t="s">
        <v>13</v>
      </c>
      <c r="C3" s="41" t="s">
        <v>14</v>
      </c>
      <c r="D3" s="41"/>
      <c r="E3" s="41"/>
      <c r="F3" s="41"/>
      <c r="G3" s="42" t="s">
        <v>1</v>
      </c>
      <c r="H3" s="42" t="s">
        <v>1</v>
      </c>
      <c r="I3" s="42" t="s">
        <v>1</v>
      </c>
    </row>
    <row r="4" spans="1:9" ht="19" customHeight="1" x14ac:dyDescent="0.35">
      <c r="A4" s="35"/>
      <c r="B4" s="41"/>
      <c r="C4" s="41"/>
      <c r="D4" s="41"/>
      <c r="E4" s="41"/>
      <c r="F4" s="41"/>
      <c r="G4" s="42"/>
      <c r="H4" s="42"/>
      <c r="I4" s="42"/>
    </row>
    <row r="5" spans="1:9" x14ac:dyDescent="0.35">
      <c r="A5" s="35"/>
      <c r="B5" s="43" t="s">
        <v>15</v>
      </c>
      <c r="C5" s="43"/>
      <c r="D5" s="43"/>
      <c r="E5" s="43"/>
      <c r="F5" s="43"/>
      <c r="G5" s="43"/>
      <c r="H5" s="43"/>
      <c r="I5" s="43"/>
    </row>
    <row r="6" spans="1:9" x14ac:dyDescent="0.35">
      <c r="A6" s="35"/>
      <c r="B6" s="44" t="s">
        <v>173</v>
      </c>
      <c r="C6" s="44"/>
      <c r="D6" s="45"/>
      <c r="E6" s="45"/>
      <c r="F6" s="45"/>
      <c r="G6" s="46"/>
      <c r="H6" s="46"/>
      <c r="I6" s="46"/>
    </row>
    <row r="7" spans="1:9" x14ac:dyDescent="0.35">
      <c r="A7" s="35"/>
      <c r="B7" s="47" t="s">
        <v>194</v>
      </c>
      <c r="C7" s="34"/>
      <c r="D7" s="70">
        <f>$C7*D1</f>
        <v>0</v>
      </c>
      <c r="E7" s="70">
        <f t="shared" ref="E7:G7" si="0">$C7*E1</f>
        <v>0</v>
      </c>
      <c r="F7" s="70">
        <f t="shared" si="0"/>
        <v>0</v>
      </c>
      <c r="G7" s="113">
        <f t="shared" si="0"/>
        <v>0</v>
      </c>
      <c r="H7" s="113">
        <f t="shared" ref="H7:I7" si="1">$C7*H1</f>
        <v>0</v>
      </c>
      <c r="I7" s="113">
        <f t="shared" si="1"/>
        <v>0</v>
      </c>
    </row>
    <row r="8" spans="1:9" ht="15.75" customHeight="1" x14ac:dyDescent="0.35">
      <c r="A8" s="35"/>
      <c r="B8" s="48" t="s">
        <v>174</v>
      </c>
      <c r="C8" s="49"/>
      <c r="D8" s="71">
        <f>C8*60</f>
        <v>0</v>
      </c>
      <c r="E8" s="107"/>
      <c r="F8" s="107"/>
      <c r="G8" s="105">
        <f>SUM(C8*84)</f>
        <v>0</v>
      </c>
      <c r="H8" s="105">
        <f>SUM(D8*84)</f>
        <v>0</v>
      </c>
      <c r="I8" s="105">
        <f>SUM(E8*84)</f>
        <v>0</v>
      </c>
    </row>
    <row r="9" spans="1:9" x14ac:dyDescent="0.35">
      <c r="A9" s="35"/>
      <c r="B9" s="43" t="s">
        <v>16</v>
      </c>
      <c r="C9" s="52"/>
      <c r="D9" s="52"/>
      <c r="E9" s="52"/>
      <c r="F9" s="52"/>
      <c r="G9" s="52"/>
      <c r="H9" s="52"/>
      <c r="I9" s="52"/>
    </row>
    <row r="10" spans="1:9" x14ac:dyDescent="0.35">
      <c r="A10" s="35"/>
      <c r="B10" s="44" t="s">
        <v>175</v>
      </c>
      <c r="C10" s="45"/>
      <c r="D10" s="45"/>
      <c r="E10" s="45"/>
      <c r="F10" s="45"/>
      <c r="G10" s="46"/>
      <c r="H10" s="46"/>
      <c r="I10" s="46"/>
    </row>
    <row r="11" spans="1:9" x14ac:dyDescent="0.35">
      <c r="A11" s="35"/>
      <c r="B11" s="47" t="s">
        <v>176</v>
      </c>
      <c r="C11" s="34"/>
      <c r="D11" s="71">
        <f t="shared" ref="D11:I11" si="2">$C11*D1</f>
        <v>0</v>
      </c>
      <c r="E11" s="71">
        <f t="shared" si="2"/>
        <v>0</v>
      </c>
      <c r="F11" s="71">
        <f t="shared" si="2"/>
        <v>0</v>
      </c>
      <c r="G11" s="114">
        <f t="shared" si="2"/>
        <v>0</v>
      </c>
      <c r="H11" s="114">
        <f t="shared" si="2"/>
        <v>0</v>
      </c>
      <c r="I11" s="114">
        <f t="shared" si="2"/>
        <v>0</v>
      </c>
    </row>
    <row r="12" spans="1:9" x14ac:dyDescent="0.35">
      <c r="A12" s="35"/>
      <c r="B12" s="138" t="s">
        <v>214</v>
      </c>
      <c r="C12" s="139"/>
      <c r="D12" s="140" t="e">
        <f>D7+D8+#REF!+#REF!+#REF!+D11+#REF!+#REF!</f>
        <v>#REF!</v>
      </c>
      <c r="E12" s="140" t="e">
        <f>E7+#REF!+#REF!+#REF!+E11+#REF!</f>
        <v>#REF!</v>
      </c>
      <c r="F12" s="140" t="e">
        <f>F7+#REF!+#REF!+#REF!+F11+#REF!</f>
        <v>#REF!</v>
      </c>
      <c r="G12" s="141">
        <f>G7+G8+G11</f>
        <v>0</v>
      </c>
      <c r="H12" s="141">
        <f>H7+H8+H11</f>
        <v>0</v>
      </c>
      <c r="I12" s="141">
        <f>I7+I8+I11</f>
        <v>0</v>
      </c>
    </row>
    <row r="13" spans="1:9" x14ac:dyDescent="0.35">
      <c r="A13" s="35"/>
      <c r="B13" s="44" t="s">
        <v>177</v>
      </c>
      <c r="C13" s="45"/>
      <c r="D13" s="45"/>
      <c r="E13" s="45"/>
      <c r="F13" s="45"/>
      <c r="G13" s="46"/>
      <c r="H13" s="46"/>
      <c r="I13" s="46"/>
    </row>
    <row r="14" spans="1:9" x14ac:dyDescent="0.35">
      <c r="A14" s="35"/>
      <c r="B14" s="53" t="s">
        <v>178</v>
      </c>
      <c r="C14" s="34"/>
      <c r="D14" s="70">
        <f>C14</f>
        <v>0</v>
      </c>
      <c r="E14" s="106"/>
      <c r="F14" s="106"/>
      <c r="G14" s="105">
        <f>SUM(C14)</f>
        <v>0</v>
      </c>
      <c r="H14" s="105">
        <f>SUM(D14)</f>
        <v>0</v>
      </c>
      <c r="I14" s="105">
        <f>SUM(E14)</f>
        <v>0</v>
      </c>
    </row>
    <row r="15" spans="1:9" x14ac:dyDescent="0.35">
      <c r="A15" s="35"/>
      <c r="B15" s="53" t="s">
        <v>179</v>
      </c>
      <c r="C15" s="34"/>
      <c r="D15" s="70">
        <f t="shared" ref="D15:D17" si="3">C15</f>
        <v>0</v>
      </c>
      <c r="E15" s="106"/>
      <c r="F15" s="106"/>
      <c r="G15" s="105">
        <f t="shared" ref="G15:I19" si="4">SUM(C15)</f>
        <v>0</v>
      </c>
      <c r="H15" s="105">
        <f t="shared" si="4"/>
        <v>0</v>
      </c>
      <c r="I15" s="105">
        <f t="shared" si="4"/>
        <v>0</v>
      </c>
    </row>
    <row r="16" spans="1:9" x14ac:dyDescent="0.35">
      <c r="A16" s="35"/>
      <c r="B16" s="53" t="s">
        <v>180</v>
      </c>
      <c r="C16" s="34"/>
      <c r="D16" s="70">
        <f t="shared" si="3"/>
        <v>0</v>
      </c>
      <c r="E16" s="106"/>
      <c r="F16" s="106"/>
      <c r="G16" s="105">
        <f t="shared" si="4"/>
        <v>0</v>
      </c>
      <c r="H16" s="105">
        <f t="shared" si="4"/>
        <v>0</v>
      </c>
      <c r="I16" s="105">
        <f t="shared" si="4"/>
        <v>0</v>
      </c>
    </row>
    <row r="17" spans="1:9" x14ac:dyDescent="0.35">
      <c r="A17" s="35"/>
      <c r="B17" s="53" t="s">
        <v>181</v>
      </c>
      <c r="C17" s="34"/>
      <c r="D17" s="70">
        <f t="shared" si="3"/>
        <v>0</v>
      </c>
      <c r="E17" s="106"/>
      <c r="F17" s="106"/>
      <c r="G17" s="105">
        <f t="shared" si="4"/>
        <v>0</v>
      </c>
      <c r="H17" s="105">
        <f t="shared" si="4"/>
        <v>0</v>
      </c>
      <c r="I17" s="105">
        <f t="shared" si="4"/>
        <v>0</v>
      </c>
    </row>
    <row r="18" spans="1:9" x14ac:dyDescent="0.35">
      <c r="A18" s="35"/>
      <c r="B18" s="44" t="s">
        <v>17</v>
      </c>
      <c r="C18" s="45"/>
      <c r="D18" s="45"/>
      <c r="E18" s="45"/>
      <c r="F18" s="45"/>
      <c r="G18" s="46"/>
      <c r="H18" s="46"/>
      <c r="I18" s="46"/>
    </row>
    <row r="19" spans="1:9" ht="29" x14ac:dyDescent="0.35">
      <c r="A19" s="35"/>
      <c r="B19" s="54" t="s">
        <v>182</v>
      </c>
      <c r="C19" s="55"/>
      <c r="D19" s="72">
        <f>C19</f>
        <v>0</v>
      </c>
      <c r="E19" s="108"/>
      <c r="F19" s="108"/>
      <c r="G19" s="105">
        <f t="shared" si="4"/>
        <v>0</v>
      </c>
      <c r="H19" s="105">
        <f t="shared" si="4"/>
        <v>0</v>
      </c>
      <c r="I19" s="105">
        <f t="shared" si="4"/>
        <v>0</v>
      </c>
    </row>
    <row r="20" spans="1:9" x14ac:dyDescent="0.35">
      <c r="A20" s="35"/>
      <c r="B20" s="132" t="s">
        <v>215</v>
      </c>
      <c r="C20" s="142"/>
      <c r="D20" s="143">
        <f>SUM(D14:D19)</f>
        <v>0</v>
      </c>
      <c r="E20" s="142"/>
      <c r="F20" s="142"/>
      <c r="G20" s="131">
        <f>G14+G15+G16+G17+G19</f>
        <v>0</v>
      </c>
      <c r="H20" s="131">
        <f>H14+H15+H16+H17+H19</f>
        <v>0</v>
      </c>
      <c r="I20" s="131">
        <f>I14+I15+I16+I17+I19</f>
        <v>0</v>
      </c>
    </row>
    <row r="21" spans="1:9" x14ac:dyDescent="0.35">
      <c r="A21" s="35"/>
      <c r="B21" s="43" t="s">
        <v>18</v>
      </c>
      <c r="C21" s="52"/>
      <c r="D21" s="52"/>
      <c r="E21" s="52"/>
      <c r="F21" s="52"/>
      <c r="G21" s="52"/>
      <c r="H21" s="52"/>
      <c r="I21" s="52"/>
    </row>
    <row r="22" spans="1:9" x14ac:dyDescent="0.35">
      <c r="A22" s="35"/>
      <c r="B22" s="44" t="s">
        <v>183</v>
      </c>
      <c r="C22" s="45"/>
      <c r="D22" s="45"/>
      <c r="E22" s="45"/>
      <c r="F22" s="45"/>
      <c r="G22" s="46"/>
      <c r="H22" s="46"/>
      <c r="I22" s="46"/>
    </row>
    <row r="23" spans="1:9" x14ac:dyDescent="0.35">
      <c r="A23" s="35"/>
      <c r="B23" s="47" t="s">
        <v>184</v>
      </c>
      <c r="C23" s="34"/>
      <c r="D23" s="70">
        <f t="shared" ref="D23:I23" si="5">$C23*D1</f>
        <v>0</v>
      </c>
      <c r="E23" s="70">
        <f t="shared" si="5"/>
        <v>0</v>
      </c>
      <c r="F23" s="70">
        <f t="shared" si="5"/>
        <v>0</v>
      </c>
      <c r="G23" s="105">
        <f t="shared" si="5"/>
        <v>0</v>
      </c>
      <c r="H23" s="105">
        <f t="shared" si="5"/>
        <v>0</v>
      </c>
      <c r="I23" s="105">
        <f t="shared" si="5"/>
        <v>0</v>
      </c>
    </row>
    <row r="24" spans="1:9" x14ac:dyDescent="0.35">
      <c r="A24" s="35"/>
      <c r="B24" s="44" t="s">
        <v>19</v>
      </c>
      <c r="C24" s="45"/>
      <c r="D24" s="45"/>
      <c r="E24" s="45"/>
      <c r="F24" s="45"/>
      <c r="G24" s="46"/>
      <c r="H24" s="46"/>
      <c r="I24" s="46"/>
    </row>
    <row r="25" spans="1:9" ht="29.25" customHeight="1" x14ac:dyDescent="0.35">
      <c r="A25" s="35"/>
      <c r="B25" s="54" t="s">
        <v>20</v>
      </c>
      <c r="C25" s="55"/>
      <c r="D25" s="70">
        <f t="shared" ref="D25:I25" si="6">$C25*D1</f>
        <v>0</v>
      </c>
      <c r="E25" s="70">
        <f t="shared" si="6"/>
        <v>0</v>
      </c>
      <c r="F25" s="70">
        <f t="shared" si="6"/>
        <v>0</v>
      </c>
      <c r="G25" s="105">
        <f t="shared" si="6"/>
        <v>0</v>
      </c>
      <c r="H25" s="105">
        <f t="shared" si="6"/>
        <v>0</v>
      </c>
      <c r="I25" s="105">
        <f t="shared" si="6"/>
        <v>0</v>
      </c>
    </row>
    <row r="26" spans="1:9" x14ac:dyDescent="0.35">
      <c r="A26" s="35"/>
      <c r="B26" s="44" t="s">
        <v>190</v>
      </c>
      <c r="C26" s="45"/>
      <c r="D26" s="45"/>
      <c r="E26" s="45"/>
      <c r="F26" s="45"/>
      <c r="G26" s="46"/>
      <c r="H26" s="46"/>
      <c r="I26" s="46"/>
    </row>
    <row r="27" spans="1:9" x14ac:dyDescent="0.35">
      <c r="A27" s="35"/>
      <c r="B27" s="50" t="s">
        <v>21</v>
      </c>
      <c r="C27" s="51"/>
      <c r="D27" s="70">
        <f>C27</f>
        <v>0</v>
      </c>
      <c r="E27" s="109"/>
      <c r="F27" s="109"/>
      <c r="G27" s="105">
        <f t="shared" ref="G27:I28" si="7">SUM(C27)</f>
        <v>0</v>
      </c>
      <c r="H27" s="105">
        <f t="shared" si="7"/>
        <v>0</v>
      </c>
      <c r="I27" s="105">
        <f t="shared" si="7"/>
        <v>0</v>
      </c>
    </row>
    <row r="28" spans="1:9" x14ac:dyDescent="0.35">
      <c r="A28" s="35"/>
      <c r="B28" s="47" t="s">
        <v>213</v>
      </c>
      <c r="C28" s="34"/>
      <c r="D28" s="70">
        <f>C28</f>
        <v>0</v>
      </c>
      <c r="E28" s="106"/>
      <c r="F28" s="106"/>
      <c r="G28" s="105">
        <f t="shared" si="7"/>
        <v>0</v>
      </c>
      <c r="H28" s="105">
        <f t="shared" si="7"/>
        <v>0</v>
      </c>
      <c r="I28" s="105">
        <f t="shared" si="7"/>
        <v>0</v>
      </c>
    </row>
    <row r="29" spans="1:9" x14ac:dyDescent="0.35">
      <c r="A29" s="35"/>
      <c r="B29" s="44" t="s">
        <v>22</v>
      </c>
      <c r="C29" s="45"/>
      <c r="D29" s="45"/>
      <c r="E29" s="45"/>
      <c r="F29" s="45"/>
      <c r="G29" s="46"/>
      <c r="H29" s="46"/>
      <c r="I29" s="46"/>
    </row>
    <row r="30" spans="1:9" x14ac:dyDescent="0.35">
      <c r="A30" s="35"/>
      <c r="B30" s="50" t="s">
        <v>23</v>
      </c>
      <c r="C30" s="51"/>
      <c r="D30" s="73">
        <f>C30</f>
        <v>0</v>
      </c>
      <c r="E30" s="109"/>
      <c r="F30" s="109"/>
      <c r="G30" s="105">
        <f>SUM(C30)</f>
        <v>0</v>
      </c>
      <c r="H30" s="105">
        <f>SUM(D30)</f>
        <v>0</v>
      </c>
      <c r="I30" s="105">
        <f>SUM(E30)</f>
        <v>0</v>
      </c>
    </row>
    <row r="31" spans="1:9" x14ac:dyDescent="0.35">
      <c r="A31" s="35"/>
      <c r="B31" s="132" t="s">
        <v>216</v>
      </c>
      <c r="C31" s="136"/>
      <c r="D31" s="137" t="e">
        <f>D23+#REF!+#REF!+D25+D27+D28+#REF!+#REF!+D30</f>
        <v>#REF!</v>
      </c>
      <c r="E31" s="137" t="e">
        <f>E23+#REF!+#REF!+E25+E27+E28+#REF!+E30</f>
        <v>#REF!</v>
      </c>
      <c r="F31" s="137" t="e">
        <f>F23+#REF!+#REF!+F25+F27+F28+#REF!+F30</f>
        <v>#REF!</v>
      </c>
      <c r="G31" s="131">
        <f>G23+G25+G27+G28+G30</f>
        <v>0</v>
      </c>
      <c r="H31" s="131">
        <f>H23+H25+H27+H28+H30</f>
        <v>0</v>
      </c>
      <c r="I31" s="131">
        <f>I23+I25+I27+I28+I30</f>
        <v>0</v>
      </c>
    </row>
    <row r="32" spans="1:9" x14ac:dyDescent="0.35">
      <c r="A32" s="35"/>
      <c r="B32" s="56" t="s">
        <v>24</v>
      </c>
      <c r="C32" s="57"/>
      <c r="D32" s="57"/>
      <c r="E32" s="57"/>
      <c r="F32" s="57"/>
      <c r="G32" s="57"/>
      <c r="H32" s="57"/>
      <c r="I32" s="57"/>
    </row>
    <row r="33" spans="1:9" x14ac:dyDescent="0.35">
      <c r="A33" s="35"/>
      <c r="B33" s="44" t="s">
        <v>191</v>
      </c>
      <c r="C33" s="45"/>
      <c r="D33" s="45"/>
      <c r="E33" s="45"/>
      <c r="F33" s="45"/>
      <c r="G33" s="46"/>
      <c r="H33" s="46"/>
      <c r="I33" s="46"/>
    </row>
    <row r="34" spans="1:9" x14ac:dyDescent="0.35">
      <c r="A34" s="35"/>
      <c r="B34" s="56" t="s">
        <v>25</v>
      </c>
      <c r="C34" s="57"/>
      <c r="D34" s="57"/>
      <c r="E34" s="57"/>
      <c r="F34" s="57"/>
      <c r="G34" s="57"/>
      <c r="H34" s="57"/>
      <c r="I34" s="57"/>
    </row>
    <row r="35" spans="1:9" x14ac:dyDescent="0.35">
      <c r="A35" s="35"/>
      <c r="B35" s="58" t="s">
        <v>26</v>
      </c>
      <c r="C35" s="59"/>
      <c r="D35" s="74">
        <f>C35</f>
        <v>0</v>
      </c>
      <c r="E35" s="110"/>
      <c r="F35" s="110"/>
      <c r="G35" s="105">
        <f t="shared" ref="G35:I36" si="8">SUM(C35)</f>
        <v>0</v>
      </c>
      <c r="H35" s="105">
        <f t="shared" si="8"/>
        <v>0</v>
      </c>
      <c r="I35" s="105">
        <f t="shared" si="8"/>
        <v>0</v>
      </c>
    </row>
    <row r="36" spans="1:9" x14ac:dyDescent="0.35">
      <c r="A36" s="35"/>
      <c r="B36" s="58" t="s">
        <v>27</v>
      </c>
      <c r="C36" s="59"/>
      <c r="D36" s="74">
        <f>C36</f>
        <v>0</v>
      </c>
      <c r="E36" s="110"/>
      <c r="F36" s="110"/>
      <c r="G36" s="105">
        <f t="shared" si="8"/>
        <v>0</v>
      </c>
      <c r="H36" s="105">
        <f t="shared" si="8"/>
        <v>0</v>
      </c>
      <c r="I36" s="105">
        <f t="shared" si="8"/>
        <v>0</v>
      </c>
    </row>
    <row r="37" spans="1:9" x14ac:dyDescent="0.35">
      <c r="A37" s="35"/>
      <c r="B37" s="132" t="s">
        <v>219</v>
      </c>
      <c r="C37" s="133"/>
      <c r="D37" s="130" t="e">
        <f>#REF!+D35+#REF!+#REF!+D36</f>
        <v>#REF!</v>
      </c>
      <c r="E37" s="129"/>
      <c r="F37" s="129"/>
      <c r="G37" s="131">
        <f>G35+G36</f>
        <v>0</v>
      </c>
      <c r="H37" s="131">
        <f>H35+H36</f>
        <v>0</v>
      </c>
      <c r="I37" s="131">
        <f>I35+I36</f>
        <v>0</v>
      </c>
    </row>
    <row r="38" spans="1:9" x14ac:dyDescent="0.35">
      <c r="A38" s="35"/>
      <c r="B38" s="56" t="s">
        <v>28</v>
      </c>
      <c r="C38" s="57"/>
      <c r="D38" s="57"/>
      <c r="E38" s="57"/>
      <c r="F38" s="57"/>
      <c r="G38" s="57"/>
      <c r="H38" s="57"/>
      <c r="I38" s="57"/>
    </row>
    <row r="39" spans="1:9" x14ac:dyDescent="0.35">
      <c r="A39" s="35"/>
      <c r="B39" s="58" t="s">
        <v>29</v>
      </c>
      <c r="C39" s="59"/>
      <c r="D39" s="74">
        <f>C39</f>
        <v>0</v>
      </c>
      <c r="E39" s="110"/>
      <c r="F39" s="110"/>
      <c r="G39" s="105">
        <f t="shared" ref="G39:I43" si="9">SUM(C39)</f>
        <v>0</v>
      </c>
      <c r="H39" s="105">
        <f t="shared" si="9"/>
        <v>0</v>
      </c>
      <c r="I39" s="105">
        <f t="shared" si="9"/>
        <v>0</v>
      </c>
    </row>
    <row r="40" spans="1:9" x14ac:dyDescent="0.35">
      <c r="A40" s="35"/>
      <c r="B40" s="124" t="s">
        <v>192</v>
      </c>
      <c r="C40" s="59"/>
      <c r="D40" s="74">
        <f>C41</f>
        <v>0</v>
      </c>
      <c r="E40" s="110"/>
      <c r="F40" s="110"/>
      <c r="G40" s="105">
        <f t="shared" si="9"/>
        <v>0</v>
      </c>
      <c r="H40" s="105">
        <f t="shared" si="9"/>
        <v>0</v>
      </c>
      <c r="I40" s="105">
        <f t="shared" si="9"/>
        <v>0</v>
      </c>
    </row>
    <row r="41" spans="1:9" x14ac:dyDescent="0.35">
      <c r="A41" s="35"/>
      <c r="B41" s="58" t="s">
        <v>30</v>
      </c>
      <c r="C41" s="59"/>
      <c r="D41" s="74">
        <f>C41</f>
        <v>0</v>
      </c>
      <c r="E41" s="110"/>
      <c r="F41" s="110"/>
      <c r="G41" s="105">
        <f t="shared" si="9"/>
        <v>0</v>
      </c>
      <c r="H41" s="105">
        <f t="shared" si="9"/>
        <v>0</v>
      </c>
      <c r="I41" s="105">
        <f t="shared" si="9"/>
        <v>0</v>
      </c>
    </row>
    <row r="42" spans="1:9" x14ac:dyDescent="0.35">
      <c r="A42" s="172"/>
      <c r="B42" s="58" t="s">
        <v>31</v>
      </c>
      <c r="C42" s="59"/>
      <c r="D42" s="74">
        <f>C42</f>
        <v>0</v>
      </c>
      <c r="E42" s="110"/>
      <c r="F42" s="110"/>
      <c r="G42" s="105">
        <f t="shared" si="9"/>
        <v>0</v>
      </c>
      <c r="H42" s="105">
        <f t="shared" si="9"/>
        <v>0</v>
      </c>
      <c r="I42" s="105">
        <f t="shared" si="9"/>
        <v>0</v>
      </c>
    </row>
    <row r="43" spans="1:9" x14ac:dyDescent="0.35">
      <c r="A43" s="35"/>
      <c r="B43" s="58" t="s">
        <v>32</v>
      </c>
      <c r="C43" s="59"/>
      <c r="D43" s="74">
        <f>C43</f>
        <v>0</v>
      </c>
      <c r="E43" s="110"/>
      <c r="F43" s="110"/>
      <c r="G43" s="105">
        <f t="shared" si="9"/>
        <v>0</v>
      </c>
      <c r="H43" s="105">
        <f t="shared" si="9"/>
        <v>0</v>
      </c>
      <c r="I43" s="105">
        <f t="shared" si="9"/>
        <v>0</v>
      </c>
    </row>
    <row r="44" spans="1:9" x14ac:dyDescent="0.35">
      <c r="A44" s="35"/>
      <c r="B44" s="132" t="s">
        <v>218</v>
      </c>
      <c r="C44" s="133"/>
      <c r="D44" s="134">
        <f>SUM(D39:D43)</f>
        <v>0</v>
      </c>
      <c r="E44" s="133"/>
      <c r="F44" s="133"/>
      <c r="G44" s="131">
        <f>G39+G40+G41+G42+G43</f>
        <v>0</v>
      </c>
      <c r="H44" s="131">
        <f>H39+H40+H41+H42+H43</f>
        <v>0</v>
      </c>
      <c r="I44" s="131">
        <f>I39+I40+I41+I42+I43</f>
        <v>0</v>
      </c>
    </row>
    <row r="45" spans="1:9" x14ac:dyDescent="0.35">
      <c r="A45" s="35"/>
      <c r="B45" s="56" t="s">
        <v>33</v>
      </c>
      <c r="C45" s="57"/>
      <c r="D45" s="57"/>
      <c r="E45" s="57"/>
      <c r="F45" s="57"/>
      <c r="G45" s="57"/>
      <c r="H45" s="57"/>
      <c r="I45" s="57"/>
    </row>
    <row r="46" spans="1:9" x14ac:dyDescent="0.35">
      <c r="A46" s="172"/>
      <c r="B46" s="53" t="s">
        <v>34</v>
      </c>
      <c r="C46" s="34"/>
      <c r="D46" s="70">
        <f>C46</f>
        <v>0</v>
      </c>
      <c r="E46" s="106"/>
      <c r="F46" s="106"/>
      <c r="G46" s="105">
        <f t="shared" ref="G46:I46" si="10">SUM(C46)</f>
        <v>0</v>
      </c>
      <c r="H46" s="105">
        <f t="shared" si="10"/>
        <v>0</v>
      </c>
      <c r="I46" s="105">
        <f t="shared" si="10"/>
        <v>0</v>
      </c>
    </row>
    <row r="47" spans="1:9" x14ac:dyDescent="0.35">
      <c r="A47" s="35"/>
      <c r="B47" s="58" t="s">
        <v>35</v>
      </c>
      <c r="C47" s="59"/>
      <c r="D47" s="74">
        <f>C47</f>
        <v>0</v>
      </c>
      <c r="E47" s="110"/>
      <c r="F47" s="110"/>
      <c r="G47" s="105">
        <f t="shared" ref="G47" si="11">SUM(C47)</f>
        <v>0</v>
      </c>
      <c r="H47" s="105">
        <f t="shared" ref="H47" si="12">SUM(D47)</f>
        <v>0</v>
      </c>
      <c r="I47" s="105">
        <f t="shared" ref="I47" si="13">SUM(E47)</f>
        <v>0</v>
      </c>
    </row>
    <row r="48" spans="1:9" x14ac:dyDescent="0.35">
      <c r="A48" s="35"/>
      <c r="B48" s="58" t="s">
        <v>36</v>
      </c>
      <c r="C48" s="59"/>
      <c r="D48" s="74">
        <f>C48</f>
        <v>0</v>
      </c>
      <c r="E48" s="110"/>
      <c r="F48" s="110"/>
      <c r="G48" s="105">
        <f>D48</f>
        <v>0</v>
      </c>
      <c r="H48" s="105">
        <f>E48</f>
        <v>0</v>
      </c>
      <c r="I48" s="105">
        <f>F48</f>
        <v>0</v>
      </c>
    </row>
    <row r="49" spans="1:9" x14ac:dyDescent="0.35">
      <c r="A49" s="35"/>
      <c r="B49" s="135" t="s">
        <v>217</v>
      </c>
      <c r="C49" s="133"/>
      <c r="D49" s="134">
        <f>SUM(D46:D48)</f>
        <v>0</v>
      </c>
      <c r="E49" s="133"/>
      <c r="F49" s="133"/>
      <c r="G49" s="131">
        <f>G46+G47+G48</f>
        <v>0</v>
      </c>
      <c r="H49" s="131">
        <f>H46+H47+H48</f>
        <v>0</v>
      </c>
      <c r="I49" s="131">
        <f>I46+I47+I48</f>
        <v>0</v>
      </c>
    </row>
    <row r="50" spans="1:9" x14ac:dyDescent="0.35">
      <c r="A50" s="35"/>
      <c r="B50" s="60" t="s">
        <v>37</v>
      </c>
      <c r="C50" s="61"/>
      <c r="D50" s="61"/>
      <c r="E50" s="61"/>
      <c r="F50" s="61"/>
      <c r="G50" s="57"/>
      <c r="H50" s="57"/>
      <c r="I50" s="57"/>
    </row>
    <row r="51" spans="1:9" x14ac:dyDescent="0.35">
      <c r="A51" s="35"/>
      <c r="B51" s="58" t="s">
        <v>38</v>
      </c>
      <c r="C51" s="59"/>
      <c r="D51" s="74">
        <f>C51</f>
        <v>0</v>
      </c>
      <c r="E51" s="110"/>
      <c r="F51" s="110"/>
      <c r="G51" s="105">
        <f t="shared" ref="G51:I52" si="14">SUM(C51)</f>
        <v>0</v>
      </c>
      <c r="H51" s="105">
        <f t="shared" si="14"/>
        <v>0</v>
      </c>
      <c r="I51" s="105">
        <f t="shared" si="14"/>
        <v>0</v>
      </c>
    </row>
    <row r="52" spans="1:9" x14ac:dyDescent="0.35">
      <c r="A52" s="35"/>
      <c r="B52" s="58" t="s">
        <v>39</v>
      </c>
      <c r="C52" s="59"/>
      <c r="D52" s="74">
        <f>C52</f>
        <v>0</v>
      </c>
      <c r="E52" s="110"/>
      <c r="F52" s="110"/>
      <c r="G52" s="105">
        <f t="shared" si="14"/>
        <v>0</v>
      </c>
      <c r="H52" s="105">
        <f t="shared" si="14"/>
        <v>0</v>
      </c>
      <c r="I52" s="105">
        <f t="shared" si="14"/>
        <v>0</v>
      </c>
    </row>
    <row r="53" spans="1:9" x14ac:dyDescent="0.35">
      <c r="A53" s="35"/>
      <c r="B53" s="56" t="s">
        <v>40</v>
      </c>
      <c r="C53" s="57"/>
      <c r="D53" s="57"/>
      <c r="E53" s="57"/>
      <c r="F53" s="57"/>
      <c r="G53" s="57"/>
      <c r="H53" s="57"/>
      <c r="I53" s="57"/>
    </row>
    <row r="54" spans="1:9" x14ac:dyDescent="0.35">
      <c r="A54" s="35"/>
      <c r="B54" s="50" t="s">
        <v>41</v>
      </c>
      <c r="C54" s="51"/>
      <c r="D54" s="73">
        <f>C54</f>
        <v>0</v>
      </c>
      <c r="E54" s="109"/>
      <c r="F54" s="109"/>
      <c r="G54" s="105">
        <f>SUM(C54)</f>
        <v>0</v>
      </c>
      <c r="H54" s="105">
        <f>SUM(D54)</f>
        <v>0</v>
      </c>
      <c r="I54" s="105">
        <f>SUM(E54)</f>
        <v>0</v>
      </c>
    </row>
    <row r="55" spans="1:9" x14ac:dyDescent="0.35">
      <c r="A55" s="35"/>
      <c r="B55" s="43" t="s">
        <v>45</v>
      </c>
      <c r="C55" s="52"/>
      <c r="D55" s="52"/>
      <c r="E55" s="52"/>
      <c r="F55" s="52"/>
      <c r="G55" s="52"/>
      <c r="H55" s="52"/>
      <c r="I55" s="52"/>
    </row>
    <row r="56" spans="1:9" x14ac:dyDescent="0.35">
      <c r="A56" s="35"/>
      <c r="B56" s="62" t="s">
        <v>46</v>
      </c>
      <c r="C56" s="63"/>
      <c r="D56" s="75">
        <f>C56</f>
        <v>0</v>
      </c>
      <c r="E56" s="111"/>
      <c r="F56" s="111"/>
      <c r="G56" s="105">
        <f t="shared" ref="G56:I57" si="15">SUM(C56)</f>
        <v>0</v>
      </c>
      <c r="H56" s="105">
        <f t="shared" si="15"/>
        <v>0</v>
      </c>
      <c r="I56" s="105">
        <f t="shared" si="15"/>
        <v>0</v>
      </c>
    </row>
    <row r="57" spans="1:9" x14ac:dyDescent="0.35">
      <c r="A57" s="35"/>
      <c r="B57" s="64" t="s">
        <v>47</v>
      </c>
      <c r="C57" s="65"/>
      <c r="D57" s="112"/>
      <c r="E57" s="112"/>
      <c r="F57" s="112"/>
      <c r="G57" s="105">
        <f t="shared" si="15"/>
        <v>0</v>
      </c>
      <c r="H57" s="105">
        <f t="shared" si="15"/>
        <v>0</v>
      </c>
      <c r="I57" s="105">
        <f t="shared" si="15"/>
        <v>0</v>
      </c>
    </row>
    <row r="58" spans="1:9" x14ac:dyDescent="0.35">
      <c r="A58" s="35"/>
      <c r="B58" s="144" t="s">
        <v>220</v>
      </c>
      <c r="C58" s="145"/>
      <c r="D58" s="146"/>
      <c r="E58" s="146"/>
      <c r="F58" s="146"/>
      <c r="G58" s="131">
        <f>G51+G52+G54+G56+G57</f>
        <v>0</v>
      </c>
      <c r="H58" s="131">
        <f>H51+H52+H54+H56+H57</f>
        <v>0</v>
      </c>
      <c r="I58" s="131">
        <f>I51+I52+I54+I56+I57</f>
        <v>0</v>
      </c>
    </row>
    <row r="59" spans="1:9" ht="18.5" x14ac:dyDescent="0.45">
      <c r="A59" s="35"/>
      <c r="B59" s="68" t="s">
        <v>48</v>
      </c>
      <c r="C59" s="67"/>
      <c r="D59" s="76" t="e">
        <f>SUM(#REF!)</f>
        <v>#REF!</v>
      </c>
      <c r="E59" s="76" t="e">
        <f>E12+E31</f>
        <v>#REF!</v>
      </c>
      <c r="F59" s="76" t="e">
        <f>F12+F31</f>
        <v>#REF!</v>
      </c>
      <c r="G59" s="76">
        <f>G12+G20+G31+G37+G49+G58</f>
        <v>0</v>
      </c>
      <c r="H59" s="76">
        <f>SUM(H6:H57)</f>
        <v>0</v>
      </c>
      <c r="I59" s="76">
        <f>SUM(I6:I57)</f>
        <v>0</v>
      </c>
    </row>
    <row r="60" spans="1:9" x14ac:dyDescent="0.35">
      <c r="A60" s="35"/>
      <c r="B60" s="69" t="s">
        <v>49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38B3-BB2A-4C8B-8EB4-AB2B9B05D9BB}">
  <dimension ref="A1:L29"/>
  <sheetViews>
    <sheetView topLeftCell="A11" zoomScale="90" zoomScaleNormal="90" workbookViewId="0">
      <selection activeCell="A22" sqref="A22:XFD22"/>
    </sheetView>
  </sheetViews>
  <sheetFormatPr defaultColWidth="9.1796875" defaultRowHeight="14.5" x14ac:dyDescent="0.35"/>
  <cols>
    <col min="1" max="1" width="4" style="38" customWidth="1"/>
    <col min="2" max="2" width="64.1796875" style="99" customWidth="1"/>
    <col min="3" max="3" width="20" style="99" customWidth="1"/>
    <col min="4" max="5" width="11.54296875" style="38" bestFit="1" customWidth="1"/>
    <col min="6" max="6" width="12.08984375" style="38" bestFit="1" customWidth="1"/>
    <col min="7" max="7" width="10.08984375" style="38" customWidth="1"/>
    <col min="8" max="10" width="11.1796875" style="38" customWidth="1"/>
    <col min="11" max="11" width="15.54296875" customWidth="1"/>
    <col min="12" max="12" width="16.54296875" style="38" customWidth="1"/>
    <col min="13" max="16384" width="9.1796875" style="38"/>
  </cols>
  <sheetData>
    <row r="1" spans="1:12" x14ac:dyDescent="0.35">
      <c r="B1" s="77"/>
      <c r="C1" s="77"/>
      <c r="D1" s="78"/>
      <c r="E1" s="78"/>
      <c r="F1" s="78"/>
      <c r="G1" s="78"/>
      <c r="H1" s="78"/>
      <c r="I1" s="78"/>
      <c r="J1" s="78"/>
      <c r="K1" s="100"/>
      <c r="L1" s="78"/>
    </row>
    <row r="2" spans="1:12" s="82" customFormat="1" ht="29" customHeight="1" x14ac:dyDescent="0.35">
      <c r="A2" s="79"/>
      <c r="B2" s="80" t="s">
        <v>50</v>
      </c>
      <c r="C2" s="80" t="s">
        <v>51</v>
      </c>
      <c r="D2" s="80" t="s">
        <v>221</v>
      </c>
      <c r="E2" s="80" t="s">
        <v>222</v>
      </c>
      <c r="F2" s="80" t="s">
        <v>223</v>
      </c>
      <c r="G2" s="80" t="s">
        <v>52</v>
      </c>
      <c r="H2" s="80" t="s">
        <v>53</v>
      </c>
      <c r="I2" s="80" t="s">
        <v>207</v>
      </c>
      <c r="J2" s="80" t="s">
        <v>208</v>
      </c>
      <c r="K2" s="115" t="s">
        <v>54</v>
      </c>
      <c r="L2" s="81"/>
    </row>
    <row r="3" spans="1:12" s="82" customFormat="1" ht="14.25" customHeight="1" x14ac:dyDescent="0.35">
      <c r="A3" s="79"/>
      <c r="B3" s="83" t="s">
        <v>232</v>
      </c>
      <c r="C3" s="83"/>
      <c r="D3" s="83">
        <v>240</v>
      </c>
      <c r="E3" s="83">
        <v>855</v>
      </c>
      <c r="F3" s="83">
        <v>855</v>
      </c>
      <c r="G3" s="83"/>
      <c r="H3" s="83"/>
      <c r="I3" s="83"/>
      <c r="J3" s="83"/>
      <c r="K3" s="116"/>
      <c r="L3" s="84"/>
    </row>
    <row r="4" spans="1:12" s="79" customFormat="1" ht="16" customHeight="1" x14ac:dyDescent="0.35">
      <c r="B4" s="85" t="s">
        <v>55</v>
      </c>
      <c r="C4" s="85"/>
      <c r="D4" s="86">
        <f>D3</f>
        <v>240</v>
      </c>
      <c r="E4" s="86">
        <f>D3+E3</f>
        <v>1095</v>
      </c>
      <c r="F4" s="86">
        <f>D3+E3+F3</f>
        <v>1950</v>
      </c>
      <c r="G4" s="86">
        <f>D3+E3+F3</f>
        <v>1950</v>
      </c>
      <c r="H4" s="86">
        <f>G4</f>
        <v>1950</v>
      </c>
      <c r="I4" s="86">
        <f>H4</f>
        <v>1950</v>
      </c>
      <c r="J4" s="86">
        <f>I4</f>
        <v>1950</v>
      </c>
      <c r="K4" s="101"/>
      <c r="L4" s="87"/>
    </row>
    <row r="5" spans="1:12" s="79" customFormat="1" ht="16" customHeight="1" x14ac:dyDescent="0.35">
      <c r="B5" s="88" t="s">
        <v>185</v>
      </c>
      <c r="C5" s="88"/>
      <c r="D5" s="89"/>
      <c r="E5" s="89"/>
      <c r="F5" s="89"/>
      <c r="G5" s="89"/>
      <c r="H5" s="89"/>
      <c r="I5" s="89"/>
      <c r="J5" s="89"/>
      <c r="K5" s="102"/>
      <c r="L5" s="90"/>
    </row>
    <row r="6" spans="1:12" ht="16" customHeight="1" x14ac:dyDescent="0.35">
      <c r="B6" s="91" t="s">
        <v>56</v>
      </c>
      <c r="C6" s="92"/>
      <c r="D6" s="93">
        <f>$C6*$D$4</f>
        <v>0</v>
      </c>
      <c r="E6" s="93">
        <f>$C6*$E$4</f>
        <v>0</v>
      </c>
      <c r="F6" s="93">
        <f>$C6*F$4</f>
        <v>0</v>
      </c>
      <c r="G6" s="93">
        <f>$C6*$G$4</f>
        <v>0</v>
      </c>
      <c r="H6" s="93">
        <f>$C6*$H$4</f>
        <v>0</v>
      </c>
      <c r="I6" s="93">
        <f>$C6*$I$4</f>
        <v>0</v>
      </c>
      <c r="J6" s="93">
        <f>$C6*$J$4</f>
        <v>0</v>
      </c>
      <c r="K6" s="103">
        <f>SUM(D6+E6+F6+G6+H6)</f>
        <v>0</v>
      </c>
      <c r="L6" s="87"/>
    </row>
    <row r="7" spans="1:12" ht="16" customHeight="1" x14ac:dyDescent="0.35">
      <c r="B7" s="91" t="s">
        <v>57</v>
      </c>
      <c r="C7" s="92"/>
      <c r="D7" s="93">
        <f>$C7*$D$4</f>
        <v>0</v>
      </c>
      <c r="E7" s="93">
        <f>$C7*$E$4</f>
        <v>0</v>
      </c>
      <c r="F7" s="93">
        <f>$C7*F$4</f>
        <v>0</v>
      </c>
      <c r="G7" s="93">
        <f>$C7*$G$4</f>
        <v>0</v>
      </c>
      <c r="H7" s="93">
        <f>$C7*$H$4</f>
        <v>0</v>
      </c>
      <c r="I7" s="93">
        <f>$C7*$I$4</f>
        <v>0</v>
      </c>
      <c r="J7" s="93">
        <f>$C7*$J$4</f>
        <v>0</v>
      </c>
      <c r="K7" s="103">
        <f>SUM(D7+E7+F7+G7+H7)</f>
        <v>0</v>
      </c>
      <c r="L7" s="87"/>
    </row>
    <row r="8" spans="1:12" ht="16" customHeight="1" x14ac:dyDescent="0.35">
      <c r="B8" s="88" t="s">
        <v>58</v>
      </c>
      <c r="C8" s="88"/>
      <c r="D8" s="88"/>
      <c r="E8" s="88"/>
      <c r="F8" s="94"/>
      <c r="G8" s="94"/>
      <c r="H8" s="94"/>
      <c r="I8" s="94"/>
      <c r="J8" s="94"/>
      <c r="K8" s="104"/>
      <c r="L8" s="87"/>
    </row>
    <row r="9" spans="1:12" ht="16" customHeight="1" x14ac:dyDescent="0.35">
      <c r="B9" s="91" t="s">
        <v>59</v>
      </c>
      <c r="C9" s="92"/>
      <c r="D9" s="93">
        <f>$C9*$D$4</f>
        <v>0</v>
      </c>
      <c r="E9" s="93">
        <f>$C9*$E$4</f>
        <v>0</v>
      </c>
      <c r="F9" s="93">
        <f>$C9*F$4</f>
        <v>0</v>
      </c>
      <c r="G9" s="93">
        <f>$C9*$G$4</f>
        <v>0</v>
      </c>
      <c r="H9" s="93">
        <f>$C9*$H$4</f>
        <v>0</v>
      </c>
      <c r="I9" s="93">
        <f>$C9*$I$4</f>
        <v>0</v>
      </c>
      <c r="J9" s="93">
        <f>$C9*$J$4</f>
        <v>0</v>
      </c>
      <c r="K9" s="117">
        <f>SUM(D9+E9+F9+G9+H9)</f>
        <v>0</v>
      </c>
      <c r="L9" s="87"/>
    </row>
    <row r="10" spans="1:12" ht="16" customHeight="1" x14ac:dyDescent="0.35">
      <c r="B10" s="85" t="s">
        <v>60</v>
      </c>
      <c r="C10" s="85"/>
      <c r="D10" s="85"/>
      <c r="E10" s="85"/>
      <c r="F10" s="85"/>
      <c r="G10" s="86"/>
      <c r="H10" s="86"/>
      <c r="I10" s="86"/>
      <c r="J10" s="86"/>
      <c r="K10" s="101"/>
      <c r="L10" s="87"/>
    </row>
    <row r="11" spans="1:12" ht="16" customHeight="1" x14ac:dyDescent="0.35">
      <c r="B11" s="88" t="s">
        <v>193</v>
      </c>
      <c r="C11" s="88"/>
      <c r="D11" s="88"/>
      <c r="E11" s="88"/>
      <c r="F11" s="94"/>
      <c r="G11" s="94"/>
      <c r="H11" s="94"/>
      <c r="I11" s="94"/>
      <c r="J11" s="94"/>
      <c r="K11" s="104"/>
      <c r="L11" s="87"/>
    </row>
    <row r="12" spans="1:12" ht="16" customHeight="1" x14ac:dyDescent="0.35">
      <c r="B12" s="91" t="s">
        <v>186</v>
      </c>
      <c r="C12" s="92"/>
      <c r="D12" s="93">
        <f>$C12*$D$4</f>
        <v>0</v>
      </c>
      <c r="E12" s="93">
        <f>$C12*$E$4</f>
        <v>0</v>
      </c>
      <c r="F12" s="93">
        <f>$C12*F$4</f>
        <v>0</v>
      </c>
      <c r="G12" s="93">
        <f>$C12*$G$4</f>
        <v>0</v>
      </c>
      <c r="H12" s="93">
        <f>$C12*$H$4</f>
        <v>0</v>
      </c>
      <c r="I12" s="93">
        <f>$C12*$I$4</f>
        <v>0</v>
      </c>
      <c r="J12" s="93">
        <f>$C12*$J$4</f>
        <v>0</v>
      </c>
      <c r="K12" s="103">
        <f>SUM(D12+E12+F12+G12+H12)</f>
        <v>0</v>
      </c>
      <c r="L12" s="87"/>
    </row>
    <row r="13" spans="1:12" ht="16" customHeight="1" x14ac:dyDescent="0.35">
      <c r="B13" s="91" t="s">
        <v>57</v>
      </c>
      <c r="C13" s="92"/>
      <c r="D13" s="93">
        <f>$C13*$D$4</f>
        <v>0</v>
      </c>
      <c r="E13" s="93">
        <f>$C13*$E$4</f>
        <v>0</v>
      </c>
      <c r="F13" s="93">
        <f>$C13*F$4</f>
        <v>0</v>
      </c>
      <c r="G13" s="93">
        <f>$C13*$G$4</f>
        <v>0</v>
      </c>
      <c r="H13" s="93">
        <f>$C13*$H$4</f>
        <v>0</v>
      </c>
      <c r="I13" s="93">
        <f>$C13*$I$4</f>
        <v>0</v>
      </c>
      <c r="J13" s="93">
        <f>$C13*$J$4</f>
        <v>0</v>
      </c>
      <c r="K13" s="103">
        <f>SUM(D13+E13+F13+G13+H13)</f>
        <v>0</v>
      </c>
      <c r="L13" s="87"/>
    </row>
    <row r="14" spans="1:12" ht="16" customHeight="1" x14ac:dyDescent="0.35">
      <c r="B14" s="88" t="s">
        <v>61</v>
      </c>
      <c r="C14" s="88"/>
      <c r="D14" s="88"/>
      <c r="E14" s="88"/>
      <c r="F14" s="94"/>
      <c r="G14" s="94"/>
      <c r="H14" s="94"/>
      <c r="I14" s="94"/>
      <c r="J14" s="94"/>
      <c r="K14" s="104"/>
      <c r="L14" s="87"/>
    </row>
    <row r="15" spans="1:12" ht="16" customHeight="1" x14ac:dyDescent="0.35">
      <c r="B15" s="91" t="s">
        <v>62</v>
      </c>
      <c r="C15" s="92"/>
      <c r="D15" s="93">
        <f>$C15*$D$4</f>
        <v>0</v>
      </c>
      <c r="E15" s="93">
        <f>$C15*$E$4</f>
        <v>0</v>
      </c>
      <c r="F15" s="93">
        <f>$C15*F$4</f>
        <v>0</v>
      </c>
      <c r="G15" s="93">
        <f>$C15*$G$4</f>
        <v>0</v>
      </c>
      <c r="H15" s="93">
        <f>$C15*$H$4</f>
        <v>0</v>
      </c>
      <c r="I15" s="93">
        <f>$C15*$I$4</f>
        <v>0</v>
      </c>
      <c r="J15" s="93">
        <f>$C15*$J$4</f>
        <v>0</v>
      </c>
      <c r="K15" s="103">
        <f>SUM(D15+E15+F15+G15+H15)</f>
        <v>0</v>
      </c>
      <c r="L15" s="87"/>
    </row>
    <row r="16" spans="1:12" ht="16" customHeight="1" x14ac:dyDescent="0.35">
      <c r="B16" s="85" t="s">
        <v>63</v>
      </c>
      <c r="C16" s="85"/>
      <c r="D16" s="86"/>
      <c r="E16" s="86"/>
      <c r="F16" s="86"/>
      <c r="G16" s="86"/>
      <c r="H16" s="86"/>
      <c r="I16" s="86"/>
      <c r="J16" s="86"/>
      <c r="K16" s="101"/>
      <c r="L16" s="87"/>
    </row>
    <row r="17" spans="2:12" ht="16" customHeight="1" x14ac:dyDescent="0.35">
      <c r="B17" s="88" t="s">
        <v>187</v>
      </c>
      <c r="C17" s="88"/>
      <c r="D17" s="94"/>
      <c r="E17" s="94"/>
      <c r="F17" s="94"/>
      <c r="G17" s="94"/>
      <c r="H17" s="94"/>
      <c r="I17" s="94"/>
      <c r="J17" s="94"/>
      <c r="K17" s="104"/>
      <c r="L17" s="87"/>
    </row>
    <row r="18" spans="2:12" ht="16" customHeight="1" x14ac:dyDescent="0.35">
      <c r="B18" s="91" t="s">
        <v>188</v>
      </c>
      <c r="C18" s="92"/>
      <c r="D18" s="93">
        <f>$C18*$D$4</f>
        <v>0</v>
      </c>
      <c r="E18" s="93">
        <f>$C18*$E$4</f>
        <v>0</v>
      </c>
      <c r="F18" s="93">
        <f>$C18*F$4</f>
        <v>0</v>
      </c>
      <c r="G18" s="93">
        <f>$C18*$G$4</f>
        <v>0</v>
      </c>
      <c r="H18" s="93">
        <f>$C18*$H$4</f>
        <v>0</v>
      </c>
      <c r="I18" s="93">
        <f>$C18*$I$4</f>
        <v>0</v>
      </c>
      <c r="J18" s="93">
        <f>$C18*$J$4</f>
        <v>0</v>
      </c>
      <c r="K18" s="103">
        <f>SUM(D18+E18+F18+G18+H18)</f>
        <v>0</v>
      </c>
      <c r="L18" s="87"/>
    </row>
    <row r="19" spans="2:12" ht="16" customHeight="1" x14ac:dyDescent="0.35">
      <c r="B19" s="91" t="s">
        <v>189</v>
      </c>
      <c r="C19" s="92"/>
      <c r="D19" s="93">
        <f>$C19*$D$4</f>
        <v>0</v>
      </c>
      <c r="E19" s="93">
        <f>$C19*$E$4</f>
        <v>0</v>
      </c>
      <c r="F19" s="93">
        <f>$C19*F$4</f>
        <v>0</v>
      </c>
      <c r="G19" s="93">
        <f>$C19*$G$4</f>
        <v>0</v>
      </c>
      <c r="H19" s="93">
        <f>$C19*$H$4</f>
        <v>0</v>
      </c>
      <c r="I19" s="93">
        <f>$C19*$I$4</f>
        <v>0</v>
      </c>
      <c r="J19" s="93">
        <f>$C19*$J$4</f>
        <v>0</v>
      </c>
      <c r="K19" s="103">
        <f>SUM(D19+E19+F19+G19+H19)</f>
        <v>0</v>
      </c>
      <c r="L19" s="87"/>
    </row>
    <row r="20" spans="2:12" ht="16" customHeight="1" x14ac:dyDescent="0.35">
      <c r="B20" s="88" t="s">
        <v>64</v>
      </c>
      <c r="C20" s="88"/>
      <c r="D20" s="94"/>
      <c r="E20" s="94"/>
      <c r="F20" s="94"/>
      <c r="G20" s="94"/>
      <c r="H20" s="94"/>
      <c r="I20" s="94"/>
      <c r="J20" s="94"/>
      <c r="K20" s="104"/>
      <c r="L20" s="87"/>
    </row>
    <row r="21" spans="2:12" ht="16" customHeight="1" x14ac:dyDescent="0.35">
      <c r="B21" s="85" t="s">
        <v>65</v>
      </c>
      <c r="C21" s="85"/>
      <c r="D21" s="86"/>
      <c r="E21" s="86"/>
      <c r="F21" s="86"/>
      <c r="G21" s="86"/>
      <c r="H21" s="86"/>
      <c r="I21" s="86"/>
      <c r="J21" s="86"/>
      <c r="K21" s="101"/>
      <c r="L21" s="87"/>
    </row>
    <row r="22" spans="2:12" ht="16" customHeight="1" x14ac:dyDescent="0.35">
      <c r="B22" s="123" t="s">
        <v>66</v>
      </c>
      <c r="C22" s="92"/>
      <c r="D22" s="93">
        <f>$C22*$D$4</f>
        <v>0</v>
      </c>
      <c r="E22" s="93">
        <f>$C22*$E$4</f>
        <v>0</v>
      </c>
      <c r="F22" s="93">
        <f>$C22*F$4</f>
        <v>0</v>
      </c>
      <c r="G22" s="93">
        <f>$C22*$G$4</f>
        <v>0</v>
      </c>
      <c r="H22" s="93">
        <f>$C22*$H$4</f>
        <v>0</v>
      </c>
      <c r="I22" s="93">
        <f>$C22*$I$4</f>
        <v>0</v>
      </c>
      <c r="J22" s="93">
        <f>$C22*$J$4</f>
        <v>0</v>
      </c>
      <c r="K22" s="103">
        <f t="shared" ref="K22:K25" si="0">SUM(D22+E22+F22+G22+H22)</f>
        <v>0</v>
      </c>
      <c r="L22" s="87"/>
    </row>
    <row r="23" spans="2:12" ht="16" customHeight="1" x14ac:dyDescent="0.35">
      <c r="B23" s="123" t="s">
        <v>67</v>
      </c>
      <c r="C23" s="92"/>
      <c r="D23" s="93">
        <f>$C23*$D$4</f>
        <v>0</v>
      </c>
      <c r="E23" s="93">
        <f>$C23*$E$4</f>
        <v>0</v>
      </c>
      <c r="F23" s="93">
        <f>$C23*F$4</f>
        <v>0</v>
      </c>
      <c r="G23" s="93">
        <f>$C23*$G$4</f>
        <v>0</v>
      </c>
      <c r="H23" s="93">
        <f>$C23*$H$4</f>
        <v>0</v>
      </c>
      <c r="I23" s="93">
        <f>$C23*$I$4</f>
        <v>0</v>
      </c>
      <c r="J23" s="93">
        <f>$C23*$J$4</f>
        <v>0</v>
      </c>
      <c r="K23" s="105">
        <f t="shared" si="0"/>
        <v>0</v>
      </c>
      <c r="L23" s="95"/>
    </row>
    <row r="24" spans="2:12" ht="16" customHeight="1" x14ac:dyDescent="0.35">
      <c r="B24" s="85" t="s">
        <v>172</v>
      </c>
      <c r="C24" s="85"/>
      <c r="D24" s="86"/>
      <c r="E24" s="86"/>
      <c r="F24" s="86"/>
      <c r="G24" s="86"/>
      <c r="H24" s="86"/>
      <c r="I24" s="86"/>
      <c r="J24" s="86"/>
      <c r="K24" s="101"/>
      <c r="L24" s="87"/>
    </row>
    <row r="25" spans="2:12" ht="16" customHeight="1" x14ac:dyDescent="0.35">
      <c r="B25" s="91" t="s">
        <v>171</v>
      </c>
      <c r="C25" s="91"/>
      <c r="D25" s="93">
        <f>$C25*$D$4</f>
        <v>0</v>
      </c>
      <c r="E25" s="93">
        <f>$C25*$E$4</f>
        <v>0</v>
      </c>
      <c r="F25" s="93">
        <f>$C25*F$4</f>
        <v>0</v>
      </c>
      <c r="G25" s="93">
        <f>$C25*$G$4</f>
        <v>0</v>
      </c>
      <c r="H25" s="93">
        <f>$C25*$H$4</f>
        <v>0</v>
      </c>
      <c r="I25" s="93">
        <f>$C25*$I$4</f>
        <v>0</v>
      </c>
      <c r="J25" s="93">
        <f>$C25*$J$4</f>
        <v>0</v>
      </c>
      <c r="K25" s="103">
        <f t="shared" si="0"/>
        <v>0</v>
      </c>
      <c r="L25" s="122"/>
    </row>
    <row r="26" spans="2:12" ht="16" customHeight="1" thickBot="1" x14ac:dyDescent="0.4">
      <c r="B26" s="96" t="s">
        <v>47</v>
      </c>
      <c r="C26" s="97"/>
      <c r="K26" s="31"/>
      <c r="L26" s="98"/>
    </row>
    <row r="27" spans="2:12" ht="16" customHeight="1" thickBot="1" x14ac:dyDescent="0.4">
      <c r="B27" s="148" t="s">
        <v>68</v>
      </c>
      <c r="C27" s="149"/>
      <c r="D27" s="150">
        <f>SUM(D6:D26)</f>
        <v>0</v>
      </c>
      <c r="E27" s="150">
        <f t="shared" ref="E27:K27" si="1">SUM(E6:E26)</f>
        <v>0</v>
      </c>
      <c r="F27" s="150">
        <f t="shared" si="1"/>
        <v>0</v>
      </c>
      <c r="G27" s="150">
        <f t="shared" si="1"/>
        <v>0</v>
      </c>
      <c r="H27" s="150">
        <f t="shared" si="1"/>
        <v>0</v>
      </c>
      <c r="I27" s="150">
        <f t="shared" si="1"/>
        <v>0</v>
      </c>
      <c r="J27" s="150">
        <f t="shared" si="1"/>
        <v>0</v>
      </c>
      <c r="K27" s="150">
        <f t="shared" si="1"/>
        <v>0</v>
      </c>
      <c r="L27" s="151"/>
    </row>
    <row r="28" spans="2:12" ht="16" customHeight="1" x14ac:dyDescent="0.35"/>
    <row r="29" spans="2:12" x14ac:dyDescent="0.35">
      <c r="B29" s="99" t="s">
        <v>69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6032-DF68-4D5A-8A59-575D777427F2}">
  <dimension ref="A1:N9"/>
  <sheetViews>
    <sheetView zoomScale="80" zoomScaleNormal="80" workbookViewId="0">
      <selection activeCell="B17" sqref="B17"/>
    </sheetView>
  </sheetViews>
  <sheetFormatPr defaultColWidth="9.1796875" defaultRowHeight="14.5" x14ac:dyDescent="0.35"/>
  <cols>
    <col min="1" max="1" width="12.26953125" customWidth="1"/>
    <col min="2" max="2" width="85.1796875" customWidth="1"/>
    <col min="3" max="4" width="13.26953125" customWidth="1"/>
    <col min="5" max="5" width="12.90625" customWidth="1"/>
    <col min="6" max="6" width="12.36328125" customWidth="1"/>
    <col min="7" max="7" width="13.1796875" customWidth="1"/>
    <col min="8" max="8" width="13.6328125" customWidth="1"/>
    <col min="9" max="9" width="14.54296875" customWidth="1"/>
    <col min="10" max="10" width="27.26953125" customWidth="1"/>
  </cols>
  <sheetData>
    <row r="1" spans="1:14" ht="15.5" x14ac:dyDescent="0.35">
      <c r="B1" s="179" t="s">
        <v>70</v>
      </c>
      <c r="C1" s="180"/>
      <c r="D1" s="180"/>
    </row>
    <row r="2" spans="1:14" ht="15.5" x14ac:dyDescent="0.35">
      <c r="B2" s="32" t="s">
        <v>241</v>
      </c>
      <c r="C2" s="101" t="s">
        <v>221</v>
      </c>
      <c r="D2" s="101" t="s">
        <v>222</v>
      </c>
      <c r="E2" s="101" t="s">
        <v>223</v>
      </c>
      <c r="F2" s="101" t="s">
        <v>52</v>
      </c>
      <c r="G2" s="101" t="s">
        <v>53</v>
      </c>
      <c r="H2" s="101" t="s">
        <v>207</v>
      </c>
      <c r="I2" s="101" t="s">
        <v>208</v>
      </c>
    </row>
    <row r="3" spans="1:14" s="30" customFormat="1" ht="28.5" customHeight="1" x14ac:dyDescent="0.35">
      <c r="A3" s="155" t="s">
        <v>233</v>
      </c>
      <c r="B3" s="155" t="s">
        <v>71</v>
      </c>
      <c r="C3" s="154" t="s">
        <v>1</v>
      </c>
      <c r="D3" s="154" t="s">
        <v>1</v>
      </c>
      <c r="E3" s="154" t="s">
        <v>1</v>
      </c>
      <c r="F3" s="154" t="s">
        <v>1</v>
      </c>
      <c r="G3" s="154" t="s">
        <v>1</v>
      </c>
      <c r="H3" s="154" t="s">
        <v>1</v>
      </c>
      <c r="I3" s="154" t="s">
        <v>1</v>
      </c>
      <c r="J3" s="157" t="s">
        <v>72</v>
      </c>
      <c r="K3" s="23"/>
      <c r="L3" s="23"/>
      <c r="M3" s="23"/>
      <c r="N3" s="23"/>
    </row>
    <row r="4" spans="1:14" ht="43.5" x14ac:dyDescent="0.35">
      <c r="A4" s="181" t="s">
        <v>234</v>
      </c>
      <c r="B4" s="156" t="s">
        <v>209</v>
      </c>
      <c r="C4" s="153">
        <v>0</v>
      </c>
      <c r="D4" s="153">
        <v>0</v>
      </c>
      <c r="E4" s="153">
        <v>0</v>
      </c>
      <c r="F4" s="153">
        <v>0</v>
      </c>
      <c r="G4" s="153">
        <v>0</v>
      </c>
      <c r="H4" s="153">
        <v>0</v>
      </c>
      <c r="I4" s="153">
        <v>0</v>
      </c>
      <c r="J4" s="158"/>
    </row>
    <row r="5" spans="1:14" ht="42.5" customHeight="1" x14ac:dyDescent="0.35">
      <c r="A5" s="181" t="s">
        <v>235</v>
      </c>
      <c r="B5" s="156" t="s">
        <v>210</v>
      </c>
      <c r="C5" s="153">
        <v>0</v>
      </c>
      <c r="D5" s="153">
        <v>0</v>
      </c>
      <c r="E5" s="153">
        <v>0</v>
      </c>
      <c r="F5" s="153">
        <v>0</v>
      </c>
      <c r="G5" s="153">
        <v>0</v>
      </c>
      <c r="H5" s="153">
        <v>0</v>
      </c>
      <c r="I5" s="153">
        <v>0</v>
      </c>
      <c r="J5" s="158"/>
    </row>
    <row r="6" spans="1:14" ht="43.5" x14ac:dyDescent="0.35">
      <c r="A6" s="181" t="s">
        <v>236</v>
      </c>
      <c r="B6" s="156" t="s">
        <v>211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8"/>
    </row>
    <row r="7" spans="1:14" ht="43.5" x14ac:dyDescent="0.35">
      <c r="A7" s="181" t="s">
        <v>237</v>
      </c>
      <c r="B7" s="156" t="s">
        <v>212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8"/>
    </row>
    <row r="8" spans="1:14" ht="43.5" x14ac:dyDescent="0.35">
      <c r="A8" s="181" t="s">
        <v>238</v>
      </c>
      <c r="B8" s="156" t="s">
        <v>242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8"/>
    </row>
    <row r="9" spans="1:14" ht="20" customHeight="1" x14ac:dyDescent="0.35">
      <c r="B9" s="192" t="s">
        <v>224</v>
      </c>
      <c r="C9" s="193">
        <v>0</v>
      </c>
      <c r="D9" s="193">
        <v>0</v>
      </c>
      <c r="E9" s="193">
        <v>0</v>
      </c>
      <c r="F9" s="193">
        <v>0</v>
      </c>
      <c r="G9" s="193">
        <v>0</v>
      </c>
      <c r="H9" s="193">
        <v>0</v>
      </c>
      <c r="I9" s="193">
        <v>0</v>
      </c>
    </row>
  </sheetData>
  <mergeCells count="1">
    <mergeCell ref="B1:D1"/>
  </mergeCells>
  <phoneticPr fontId="1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E300B-451C-4FE8-A588-64AAF19069A1}">
  <dimension ref="A1:C12"/>
  <sheetViews>
    <sheetView tabSelected="1" workbookViewId="0">
      <selection activeCell="A12" sqref="A12"/>
    </sheetView>
  </sheetViews>
  <sheetFormatPr defaultRowHeight="14.5" x14ac:dyDescent="0.35"/>
  <cols>
    <col min="1" max="1" width="19.453125" customWidth="1"/>
    <col min="2" max="2" width="16.54296875" customWidth="1"/>
    <col min="3" max="3" width="18.453125" customWidth="1"/>
  </cols>
  <sheetData>
    <row r="1" spans="1:3" x14ac:dyDescent="0.35">
      <c r="A1" s="33" t="s">
        <v>73</v>
      </c>
      <c r="B1" s="33" t="s">
        <v>74</v>
      </c>
      <c r="C1" s="33" t="s">
        <v>75</v>
      </c>
    </row>
    <row r="2" spans="1:3" x14ac:dyDescent="0.35">
      <c r="A2" s="31" t="s">
        <v>162</v>
      </c>
      <c r="B2" s="31"/>
      <c r="C2" s="31"/>
    </row>
    <row r="3" spans="1:3" x14ac:dyDescent="0.35">
      <c r="A3" s="31" t="s">
        <v>163</v>
      </c>
      <c r="B3" s="31"/>
      <c r="C3" s="31"/>
    </row>
    <row r="4" spans="1:3" x14ac:dyDescent="0.35">
      <c r="A4" s="31" t="s">
        <v>164</v>
      </c>
      <c r="B4" s="31"/>
      <c r="C4" s="31"/>
    </row>
    <row r="5" spans="1:3" x14ac:dyDescent="0.35">
      <c r="A5" s="31" t="s">
        <v>169</v>
      </c>
      <c r="B5" s="31"/>
      <c r="C5" s="31"/>
    </row>
    <row r="6" spans="1:3" x14ac:dyDescent="0.35">
      <c r="A6" s="31" t="s">
        <v>166</v>
      </c>
      <c r="B6" s="31"/>
      <c r="C6" s="31"/>
    </row>
    <row r="7" spans="1:3" x14ac:dyDescent="0.35">
      <c r="A7" s="31" t="s">
        <v>165</v>
      </c>
      <c r="B7" s="31"/>
      <c r="C7" s="31"/>
    </row>
    <row r="8" spans="1:3" x14ac:dyDescent="0.35">
      <c r="A8" s="31" t="s">
        <v>167</v>
      </c>
      <c r="B8" s="31"/>
      <c r="C8" s="31"/>
    </row>
    <row r="9" spans="1:3" x14ac:dyDescent="0.35">
      <c r="A9" s="31" t="s">
        <v>168</v>
      </c>
      <c r="B9" s="31"/>
      <c r="C9" s="31"/>
    </row>
    <row r="10" spans="1:3" x14ac:dyDescent="0.35">
      <c r="A10" s="31"/>
      <c r="B10" s="31"/>
      <c r="C10" s="31"/>
    </row>
    <row r="11" spans="1:3" x14ac:dyDescent="0.35">
      <c r="A11" s="31"/>
      <c r="B11" s="31"/>
      <c r="C11" s="31"/>
    </row>
    <row r="12" spans="1:3" x14ac:dyDescent="0.35">
      <c r="A12" s="121" t="s">
        <v>170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EFA2-88CE-474A-8ACC-E20B37D2F28E}">
  <dimension ref="A1:P140"/>
  <sheetViews>
    <sheetView workbookViewId="0">
      <selection activeCell="A10" sqref="A10"/>
    </sheetView>
  </sheetViews>
  <sheetFormatPr defaultColWidth="9.1796875" defaultRowHeight="14.5" x14ac:dyDescent="0.35"/>
  <cols>
    <col min="1" max="1" width="97.81640625" style="4" customWidth="1"/>
    <col min="2" max="2" width="29.26953125" style="4" customWidth="1"/>
    <col min="3" max="3" width="36.7265625" style="4" customWidth="1"/>
    <col min="4" max="4" width="22.54296875" style="4" customWidth="1"/>
    <col min="5" max="5" width="14.1796875" style="4" customWidth="1"/>
    <col min="6" max="16384" width="9.1796875" style="4"/>
  </cols>
  <sheetData>
    <row r="1" spans="1:16" ht="21.65" customHeight="1" x14ac:dyDescent="0.35">
      <c r="A1" s="2" t="s">
        <v>71</v>
      </c>
      <c r="B1" s="27" t="s">
        <v>76</v>
      </c>
      <c r="C1" s="28" t="s">
        <v>77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8" customFormat="1" x14ac:dyDescent="0.35">
      <c r="A2" s="5" t="s">
        <v>78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x14ac:dyDescent="0.35">
      <c r="A3" s="9" t="s">
        <v>79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</row>
    <row r="4" spans="1:16" x14ac:dyDescent="0.35">
      <c r="A4" s="3" t="s">
        <v>80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3"/>
    </row>
    <row r="5" spans="1:16" x14ac:dyDescent="0.35">
      <c r="A5" s="11" t="s">
        <v>81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</row>
    <row r="6" spans="1:16" ht="15.75" customHeight="1" x14ac:dyDescent="0.35">
      <c r="A6" s="12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3"/>
    </row>
    <row r="7" spans="1:16" ht="15.75" customHeight="1" x14ac:dyDescent="0.35">
      <c r="A7" s="29" t="s">
        <v>83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"/>
    </row>
    <row r="8" spans="1:16" ht="15.75" customHeight="1" x14ac:dyDescent="0.35">
      <c r="A8" s="12" t="s">
        <v>84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"/>
    </row>
    <row r="9" spans="1:16" ht="15.75" customHeight="1" x14ac:dyDescent="0.35">
      <c r="A9" s="12" t="s">
        <v>85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"/>
    </row>
    <row r="10" spans="1:16" x14ac:dyDescent="0.35">
      <c r="A10" s="9" t="s">
        <v>86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3"/>
    </row>
    <row r="11" spans="1:16" x14ac:dyDescent="0.35">
      <c r="A11" s="3" t="s">
        <v>87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</row>
    <row r="12" spans="1:16" x14ac:dyDescent="0.35">
      <c r="A12" s="9" t="s">
        <v>88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</row>
    <row r="13" spans="1:16" x14ac:dyDescent="0.35">
      <c r="A13" s="13" t="s">
        <v>41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3"/>
    </row>
    <row r="14" spans="1:16" x14ac:dyDescent="0.35">
      <c r="A14" s="9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</row>
    <row r="15" spans="1:16" x14ac:dyDescent="0.35">
      <c r="A15" s="9" t="s">
        <v>89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3"/>
    </row>
    <row r="16" spans="1:16" x14ac:dyDescent="0.35">
      <c r="A16" s="3" t="s">
        <v>90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</row>
    <row r="17" spans="1:16" x14ac:dyDescent="0.35">
      <c r="A17" s="9" t="s">
        <v>91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"/>
    </row>
    <row r="18" spans="1:16" x14ac:dyDescent="0.35">
      <c r="A18" s="3" t="s">
        <v>92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3"/>
    </row>
    <row r="19" spans="1:16" x14ac:dyDescent="0.35">
      <c r="A19" s="9" t="s">
        <v>93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3"/>
    </row>
    <row r="20" spans="1:16" x14ac:dyDescent="0.35">
      <c r="A20" s="3" t="s">
        <v>94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3"/>
    </row>
    <row r="21" spans="1:16" x14ac:dyDescent="0.35">
      <c r="A21" s="9" t="s">
        <v>95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"/>
    </row>
    <row r="22" spans="1:16" x14ac:dyDescent="0.35">
      <c r="A22" s="3" t="s">
        <v>96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"/>
    </row>
    <row r="23" spans="1:16" x14ac:dyDescent="0.35">
      <c r="A23" s="3" t="s">
        <v>97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3"/>
    </row>
    <row r="24" spans="1:16" x14ac:dyDescent="0.35">
      <c r="A24" s="9" t="s">
        <v>98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</row>
    <row r="25" spans="1:16" x14ac:dyDescent="0.35">
      <c r="A25" s="3" t="s">
        <v>99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</row>
    <row r="26" spans="1:16" x14ac:dyDescent="0.35">
      <c r="A26" s="3" t="s">
        <v>100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</row>
    <row r="27" spans="1:16" x14ac:dyDescent="0.35">
      <c r="A27" s="9" t="s">
        <v>101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"/>
    </row>
    <row r="28" spans="1:16" x14ac:dyDescent="0.35">
      <c r="A28" s="13" t="s">
        <v>41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</row>
    <row r="29" spans="1:16" x14ac:dyDescent="0.35">
      <c r="A29" s="9" t="s">
        <v>102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3"/>
    </row>
    <row r="30" spans="1:16" x14ac:dyDescent="0.35">
      <c r="A30" s="9" t="s">
        <v>103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</row>
    <row r="31" spans="1:16" x14ac:dyDescent="0.35">
      <c r="A31" s="3" t="s">
        <v>81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"/>
    </row>
    <row r="32" spans="1:16" x14ac:dyDescent="0.35">
      <c r="A32" s="9" t="s">
        <v>104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3"/>
    </row>
    <row r="33" spans="1:16" x14ac:dyDescent="0.35">
      <c r="A33" s="3" t="s">
        <v>105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"/>
    </row>
    <row r="34" spans="1:16" x14ac:dyDescent="0.35">
      <c r="A34" s="9" t="s">
        <v>106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3"/>
    </row>
    <row r="35" spans="1:16" x14ac:dyDescent="0.35">
      <c r="A35" s="13" t="s">
        <v>41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3"/>
    </row>
    <row r="36" spans="1:16" x14ac:dyDescent="0.35">
      <c r="A36" s="9" t="s">
        <v>107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3"/>
    </row>
    <row r="37" spans="1:16" x14ac:dyDescent="0.35">
      <c r="A37" s="3" t="s">
        <v>108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3"/>
    </row>
    <row r="38" spans="1:16" x14ac:dyDescent="0.35">
      <c r="A38" s="14" t="s">
        <v>109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3"/>
    </row>
    <row r="39" spans="1:16" x14ac:dyDescent="0.35">
      <c r="A39" s="3" t="s">
        <v>110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3"/>
    </row>
    <row r="40" spans="1:16" x14ac:dyDescent="0.35">
      <c r="A40" s="9" t="s">
        <v>111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3"/>
    </row>
    <row r="41" spans="1:16" x14ac:dyDescent="0.35">
      <c r="A41" s="13" t="s">
        <v>41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3"/>
    </row>
    <row r="42" spans="1:16" x14ac:dyDescent="0.35">
      <c r="A42" s="15" t="s">
        <v>24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3"/>
    </row>
    <row r="43" spans="1:16" x14ac:dyDescent="0.35">
      <c r="A43" s="9" t="s">
        <v>112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3"/>
    </row>
    <row r="44" spans="1:16" x14ac:dyDescent="0.35">
      <c r="A44" s="9" t="s">
        <v>113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"/>
    </row>
    <row r="45" spans="1:16" x14ac:dyDescent="0.35">
      <c r="A45" s="16" t="s">
        <v>114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3"/>
    </row>
    <row r="46" spans="1:16" x14ac:dyDescent="0.35">
      <c r="A46" s="1" t="s">
        <v>115</v>
      </c>
      <c r="B46" s="17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3"/>
    </row>
    <row r="47" spans="1:16" x14ac:dyDescent="0.35">
      <c r="A47" s="1" t="s">
        <v>116</v>
      </c>
      <c r="B47" s="17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3"/>
    </row>
    <row r="48" spans="1:16" x14ac:dyDescent="0.35">
      <c r="A48" s="1" t="s">
        <v>117</v>
      </c>
      <c r="B48" s="17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3"/>
    </row>
    <row r="49" spans="1:16" x14ac:dyDescent="0.35">
      <c r="A49" s="1" t="s">
        <v>118</v>
      </c>
      <c r="B49" s="17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3"/>
    </row>
    <row r="50" spans="1:16" x14ac:dyDescent="0.35">
      <c r="A50" s="18" t="s">
        <v>119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3"/>
    </row>
    <row r="51" spans="1:16" x14ac:dyDescent="0.35">
      <c r="A51" s="1" t="s">
        <v>120</v>
      </c>
      <c r="B51" s="17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3"/>
    </row>
    <row r="52" spans="1:16" x14ac:dyDescent="0.35">
      <c r="A52" s="1" t="s">
        <v>121</v>
      </c>
      <c r="B52" s="17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3"/>
    </row>
    <row r="53" spans="1:16" x14ac:dyDescent="0.35">
      <c r="A53" s="1" t="s">
        <v>122</v>
      </c>
      <c r="B53" s="1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3"/>
    </row>
    <row r="54" spans="1:16" x14ac:dyDescent="0.35">
      <c r="A54" s="1" t="s">
        <v>123</v>
      </c>
      <c r="B54" s="1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"/>
    </row>
    <row r="55" spans="1:16" x14ac:dyDescent="0.35">
      <c r="A55" s="1" t="s">
        <v>124</v>
      </c>
      <c r="B55" s="17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3"/>
    </row>
    <row r="56" spans="1:16" x14ac:dyDescent="0.35">
      <c r="A56" s="18" t="s">
        <v>125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"/>
    </row>
    <row r="57" spans="1:16" x14ac:dyDescent="0.35">
      <c r="A57" s="1" t="s">
        <v>126</v>
      </c>
      <c r="B57" s="17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3"/>
    </row>
    <row r="58" spans="1:16" x14ac:dyDescent="0.35">
      <c r="A58" s="1" t="s">
        <v>127</v>
      </c>
      <c r="B58" s="17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3"/>
    </row>
    <row r="59" spans="1:16" x14ac:dyDescent="0.35">
      <c r="A59" s="26" t="s">
        <v>128</v>
      </c>
      <c r="B59" s="1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3"/>
    </row>
    <row r="60" spans="1:16" x14ac:dyDescent="0.35">
      <c r="A60" s="1" t="s">
        <v>129</v>
      </c>
      <c r="B60" s="17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3"/>
    </row>
    <row r="61" spans="1:16" x14ac:dyDescent="0.35">
      <c r="A61" s="1" t="s">
        <v>130</v>
      </c>
      <c r="B61" s="1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3"/>
    </row>
    <row r="62" spans="1:16" x14ac:dyDescent="0.35">
      <c r="A62" s="1" t="s">
        <v>131</v>
      </c>
      <c r="B62" s="17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3"/>
    </row>
    <row r="63" spans="1:16" x14ac:dyDescent="0.35">
      <c r="A63" s="9" t="s">
        <v>132</v>
      </c>
      <c r="B63" s="1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3"/>
    </row>
    <row r="64" spans="1:16" x14ac:dyDescent="0.35">
      <c r="A64" s="13" t="s">
        <v>41</v>
      </c>
      <c r="B64" s="17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3"/>
    </row>
    <row r="65" spans="1:16" x14ac:dyDescent="0.35">
      <c r="A65" s="9" t="s">
        <v>133</v>
      </c>
      <c r="B65" s="17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3"/>
    </row>
    <row r="66" spans="1:16" x14ac:dyDescent="0.35">
      <c r="A66" s="9" t="s">
        <v>134</v>
      </c>
      <c r="B66" s="1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3"/>
    </row>
    <row r="67" spans="1:16" x14ac:dyDescent="0.35">
      <c r="A67" s="16" t="s">
        <v>42</v>
      </c>
      <c r="B67" s="1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3"/>
    </row>
    <row r="68" spans="1:16" x14ac:dyDescent="0.35">
      <c r="A68" s="1" t="s">
        <v>115</v>
      </c>
      <c r="B68" s="1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3"/>
    </row>
    <row r="69" spans="1:16" x14ac:dyDescent="0.35">
      <c r="A69" s="1" t="s">
        <v>117</v>
      </c>
      <c r="B69" s="1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3"/>
    </row>
    <row r="70" spans="1:16" x14ac:dyDescent="0.35">
      <c r="A70" s="1" t="s">
        <v>118</v>
      </c>
      <c r="B70" s="1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3"/>
    </row>
    <row r="71" spans="1:16" x14ac:dyDescent="0.35">
      <c r="A71" s="18" t="s">
        <v>43</v>
      </c>
      <c r="B71" s="17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3"/>
    </row>
    <row r="72" spans="1:16" x14ac:dyDescent="0.35">
      <c r="A72" s="1" t="s">
        <v>120</v>
      </c>
      <c r="B72" s="17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3"/>
    </row>
    <row r="73" spans="1:16" x14ac:dyDescent="0.35">
      <c r="A73" s="1" t="s">
        <v>122</v>
      </c>
      <c r="B73" s="17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"/>
    </row>
    <row r="74" spans="1:16" x14ac:dyDescent="0.35">
      <c r="A74" s="1" t="s">
        <v>123</v>
      </c>
      <c r="B74" s="17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"/>
    </row>
    <row r="75" spans="1:16" x14ac:dyDescent="0.35">
      <c r="A75" s="1" t="s">
        <v>124</v>
      </c>
      <c r="B75" s="17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3"/>
    </row>
    <row r="76" spans="1:16" x14ac:dyDescent="0.35">
      <c r="A76" s="18" t="s">
        <v>44</v>
      </c>
      <c r="B76" s="17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3"/>
    </row>
    <row r="77" spans="1:16" x14ac:dyDescent="0.35">
      <c r="A77" s="1" t="s">
        <v>126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"/>
    </row>
    <row r="78" spans="1:16" x14ac:dyDescent="0.35">
      <c r="A78" s="24" t="s">
        <v>127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"/>
    </row>
    <row r="79" spans="1:16" ht="21" customHeight="1" x14ac:dyDescent="0.35">
      <c r="A79" s="26" t="s">
        <v>135</v>
      </c>
      <c r="B79" s="1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3"/>
    </row>
    <row r="80" spans="1:16" x14ac:dyDescent="0.35">
      <c r="A80" s="1" t="s">
        <v>136</v>
      </c>
      <c r="B80" s="17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"/>
    </row>
    <row r="81" spans="1:16" x14ac:dyDescent="0.35">
      <c r="A81" s="1" t="s">
        <v>130</v>
      </c>
      <c r="B81" s="17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"/>
    </row>
    <row r="82" spans="1:16" x14ac:dyDescent="0.35">
      <c r="A82" s="1" t="s">
        <v>131</v>
      </c>
      <c r="B82" s="17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"/>
    </row>
    <row r="83" spans="1:16" x14ac:dyDescent="0.35">
      <c r="A83" s="25" t="s">
        <v>137</v>
      </c>
      <c r="B83" s="17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3"/>
    </row>
    <row r="84" spans="1:16" x14ac:dyDescent="0.35">
      <c r="A84" s="13" t="s">
        <v>41</v>
      </c>
      <c r="B84" s="17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3"/>
    </row>
    <row r="85" spans="1:16" x14ac:dyDescent="0.35">
      <c r="A85" s="9"/>
      <c r="B85" s="17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3"/>
    </row>
    <row r="86" spans="1:16" x14ac:dyDescent="0.35">
      <c r="A86" s="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3"/>
    </row>
    <row r="87" spans="1:16" x14ac:dyDescent="0.35">
      <c r="A87" s="20" t="s">
        <v>138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3"/>
    </row>
    <row r="88" spans="1:16" x14ac:dyDescent="0.35">
      <c r="A88" s="11" t="s">
        <v>139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3"/>
    </row>
    <row r="89" spans="1:16" x14ac:dyDescent="0.35">
      <c r="A89" s="11" t="s">
        <v>140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3"/>
    </row>
    <row r="90" spans="1:16" x14ac:dyDescent="0.35">
      <c r="A90" s="11" t="s">
        <v>141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3"/>
    </row>
    <row r="91" spans="1:16" x14ac:dyDescent="0.35">
      <c r="A91" s="21" t="s">
        <v>142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3"/>
    </row>
    <row r="92" spans="1:16" x14ac:dyDescent="0.35">
      <c r="A92" s="22" t="s">
        <v>143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3"/>
    </row>
    <row r="93" spans="1:16" x14ac:dyDescent="0.35">
      <c r="A93" s="22" t="s">
        <v>144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3"/>
    </row>
    <row r="94" spans="1:16" x14ac:dyDescent="0.35">
      <c r="A94" s="11" t="s">
        <v>145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3"/>
    </row>
    <row r="95" spans="1:16" x14ac:dyDescent="0.35">
      <c r="A95" s="3" t="s">
        <v>146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3"/>
    </row>
    <row r="96" spans="1:16" x14ac:dyDescent="0.35">
      <c r="A96" s="9" t="s">
        <v>147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3"/>
    </row>
    <row r="97" spans="1:16" x14ac:dyDescent="0.35">
      <c r="A97" s="3" t="s">
        <v>148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"/>
    </row>
    <row r="98" spans="1:16" x14ac:dyDescent="0.35">
      <c r="A98" s="9" t="s">
        <v>149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"/>
    </row>
    <row r="99" spans="1:16" x14ac:dyDescent="0.35">
      <c r="A99" s="3" t="s">
        <v>150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3"/>
    </row>
    <row r="100" spans="1:16" x14ac:dyDescent="0.35">
      <c r="A100" s="3" t="s">
        <v>151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3"/>
    </row>
    <row r="101" spans="1:16" x14ac:dyDescent="0.35">
      <c r="A101" s="9" t="s">
        <v>152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3"/>
    </row>
    <row r="102" spans="1:16" x14ac:dyDescent="0.35">
      <c r="A102" s="9" t="s">
        <v>144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3"/>
    </row>
    <row r="103" spans="1:16" x14ac:dyDescent="0.35">
      <c r="A103" s="3" t="s">
        <v>153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3"/>
    </row>
    <row r="104" spans="1:16" x14ac:dyDescent="0.35">
      <c r="A104" s="9" t="s">
        <v>147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3"/>
    </row>
    <row r="105" spans="1:16" x14ac:dyDescent="0.35">
      <c r="A105" s="3" t="s">
        <v>154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3"/>
    </row>
    <row r="106" spans="1:16" x14ac:dyDescent="0.35">
      <c r="A106" s="9" t="s">
        <v>155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3"/>
    </row>
    <row r="107" spans="1:16" x14ac:dyDescent="0.35">
      <c r="A107" s="23" t="s">
        <v>156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3"/>
    </row>
    <row r="108" spans="1:16" x14ac:dyDescent="0.35">
      <c r="A108" s="9" t="s">
        <v>157</v>
      </c>
      <c r="B108" s="17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3"/>
    </row>
    <row r="109" spans="1:16" x14ac:dyDescent="0.35">
      <c r="A109" s="19" t="s">
        <v>158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3"/>
    </row>
    <row r="110" spans="1:16" x14ac:dyDescent="0.35">
      <c r="A110" s="9" t="s">
        <v>159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3"/>
    </row>
    <row r="111" spans="1:16" x14ac:dyDescent="0.35">
      <c r="A111" s="12" t="s">
        <v>160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3"/>
    </row>
    <row r="112" spans="1:16" x14ac:dyDescent="0.35">
      <c r="A112" s="3" t="s">
        <v>161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3"/>
    </row>
    <row r="113" spans="1:16" x14ac:dyDescent="0.35">
      <c r="A113" s="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3"/>
    </row>
    <row r="114" spans="1:16" x14ac:dyDescent="0.35">
      <c r="A114" s="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3"/>
    </row>
    <row r="115" spans="1:16" x14ac:dyDescent="0.35">
      <c r="A115" s="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3"/>
    </row>
    <row r="116" spans="1:16" x14ac:dyDescent="0.35">
      <c r="A116" s="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3"/>
    </row>
    <row r="117" spans="1:16" x14ac:dyDescent="0.35">
      <c r="A117" s="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3"/>
    </row>
    <row r="118" spans="1:16" x14ac:dyDescent="0.35">
      <c r="A118" s="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3"/>
    </row>
    <row r="119" spans="1:16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DC7B2D0515B45A91FD8577A130E2C" ma:contentTypeVersion="5" ma:contentTypeDescription="Create a new document." ma:contentTypeScope="" ma:versionID="faa93396fa40c2851408087f987ec94e">
  <xsd:schema xmlns:xsd="http://www.w3.org/2001/XMLSchema" xmlns:xs="http://www.w3.org/2001/XMLSchema" xmlns:p="http://schemas.microsoft.com/office/2006/metadata/properties" xmlns:ns3="9ed26fd8-50ae-4d2a-afcc-51df474d1131" xmlns:ns4="0db6b33e-da69-477f-8d07-a9f496ae3cad" targetNamespace="http://schemas.microsoft.com/office/2006/metadata/properties" ma:root="true" ma:fieldsID="26438a3612860c883dc0aa250a99a6a9" ns3:_="" ns4:_="">
    <xsd:import namespace="9ed26fd8-50ae-4d2a-afcc-51df474d1131"/>
    <xsd:import namespace="0db6b33e-da69-477f-8d07-a9f496ae3ca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26fd8-50ae-4d2a-afcc-51df474d11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6b33e-da69-477f-8d07-a9f496ae3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147D6C-FE5B-41E1-A6E9-55B5D98BA3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7CFEA7-7649-4383-837C-71882E5F55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7F99B8-3613-4779-908E-DA29E1B56B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d26fd8-50ae-4d2a-afcc-51df474d1131"/>
    <ds:schemaRef ds:uri="0db6b33e-da69-477f-8d07-a9f496ae3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</vt:lpstr>
      <vt:lpstr>1 DSM Core Requirement</vt:lpstr>
      <vt:lpstr>2 DSM Recurring Costs</vt:lpstr>
      <vt:lpstr>3 DSM Costed Options </vt:lpstr>
      <vt:lpstr>4 Day Rates</vt:lpstr>
      <vt:lpstr>ETM-AVL cost (estimated prices)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 Atemkeng</dc:creator>
  <cp:keywords/>
  <dc:description/>
  <cp:lastModifiedBy>Dean Moss</cp:lastModifiedBy>
  <cp:revision/>
  <dcterms:created xsi:type="dcterms:W3CDTF">2021-09-29T11:06:31Z</dcterms:created>
  <dcterms:modified xsi:type="dcterms:W3CDTF">2023-01-06T17:24:50Z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0x010100C1BDC7B2D0515B45A91FD8577A130E2C</vt:lpwstr>
  </property>
</Properties>
</file>