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WPH\Finance\Procurement\2017 Procurement Projects\2017 022 Fire Alarm and Emergency Lighting\ITT docs\Final Version Documents\"/>
    </mc:Choice>
  </mc:AlternateContent>
  <xr:revisionPtr revIDLastSave="0" documentId="13_ncr:1_{268165B7-9AD4-4B4E-9244-78F2B9276154}" xr6:coauthVersionLast="41" xr6:coauthVersionMax="41" xr10:uidLastSave="{00000000-0000-0000-0000-000000000000}"/>
  <bookViews>
    <workbookView xWindow="-120" yWindow="-120" windowWidth="20730" windowHeight="11160" tabRatio="417" activeTab="2" xr2:uid="{00000000-000D-0000-FFFF-FFFF00000000}"/>
  </bookViews>
  <sheets>
    <sheet name="Instructions" sheetId="9" r:id="rId1"/>
    <sheet name="Inclusive Items" sheetId="1" r:id="rId2"/>
    <sheet name="Non-Inclusive Items" sheetId="7" r:id="rId3"/>
    <sheet name="Calcs" sheetId="3"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7" l="1"/>
  <c r="E21" i="7"/>
  <c r="E43" i="7" l="1"/>
  <c r="E44" i="7"/>
  <c r="E45" i="7"/>
  <c r="E40" i="7"/>
  <c r="E39" i="7"/>
  <c r="E38" i="7"/>
  <c r="E37" i="7"/>
  <c r="E36" i="7"/>
  <c r="E35" i="7"/>
  <c r="E34" i="7"/>
  <c r="E33" i="7"/>
  <c r="E32" i="7"/>
  <c r="E31" i="7"/>
  <c r="E28" i="7"/>
  <c r="E27" i="7"/>
  <c r="E26" i="7"/>
  <c r="E25" i="7"/>
  <c r="E24" i="7"/>
  <c r="E23" i="7"/>
  <c r="E20" i="7"/>
  <c r="E17" i="7"/>
  <c r="E16" i="7"/>
  <c r="E15" i="7"/>
  <c r="E14" i="7"/>
  <c r="E13" i="7"/>
  <c r="E12" i="7"/>
  <c r="E11" i="7"/>
  <c r="E7" i="7"/>
  <c r="E8" i="7"/>
  <c r="E6" i="7"/>
  <c r="C19" i="1"/>
  <c r="E46" i="7" l="1"/>
  <c r="E41" i="7"/>
  <c r="E29" i="7"/>
  <c r="E18" i="7"/>
  <c r="E9" i="7"/>
  <c r="G7" i="3"/>
  <c r="G6" i="3"/>
  <c r="G5" i="3"/>
  <c r="G4" i="3"/>
  <c r="G3" i="3"/>
  <c r="G2" i="3"/>
  <c r="F7" i="3"/>
  <c r="F6" i="3"/>
  <c r="F5" i="3"/>
  <c r="F4" i="3"/>
  <c r="F3" i="3"/>
  <c r="F2" i="3"/>
  <c r="E10" i="3"/>
  <c r="E7" i="3"/>
  <c r="E6" i="3"/>
  <c r="E5" i="3"/>
  <c r="E4" i="3"/>
  <c r="E3" i="3"/>
  <c r="E2" i="3"/>
  <c r="E52" i="7" l="1"/>
  <c r="J3" i="3"/>
  <c r="E24" i="3" l="1"/>
  <c r="E25" i="3"/>
  <c r="E22" i="3"/>
  <c r="E23" i="3"/>
  <c r="E28" i="3"/>
  <c r="E29" i="3"/>
  <c r="E30" i="3"/>
  <c r="E31" i="3"/>
  <c r="F31" i="3"/>
  <c r="G31" i="3" s="1"/>
  <c r="F30" i="3"/>
  <c r="F29" i="3"/>
  <c r="F28" i="3"/>
  <c r="G29" i="3" s="1"/>
  <c r="F23" i="3"/>
  <c r="F22" i="3"/>
  <c r="F25" i="3"/>
  <c r="F24" i="3"/>
  <c r="K10" i="3"/>
  <c r="L10" i="3" s="1"/>
  <c r="C25" i="3"/>
  <c r="C23" i="3"/>
  <c r="G23" i="3" l="1"/>
  <c r="G25" i="3"/>
  <c r="K16" i="3"/>
  <c r="F26" i="3"/>
  <c r="E26" i="3"/>
  <c r="G26" i="3"/>
</calcChain>
</file>

<file path=xl/sharedStrings.xml><?xml version="1.0" encoding="utf-8"?>
<sst xmlns="http://schemas.openxmlformats.org/spreadsheetml/2006/main" count="125" uniqueCount="95">
  <si>
    <t>Company Name:</t>
  </si>
  <si>
    <t>Total</t>
  </si>
  <si>
    <t>% of score</t>
  </si>
  <si>
    <t>Test, maintain and repair dry risers</t>
  </si>
  <si>
    <t>Estimated Annual Volume</t>
  </si>
  <si>
    <t>Tendered Rate</t>
  </si>
  <si>
    <t>Service, maintain and repair fire alarm systems</t>
  </si>
  <si>
    <t>Service, maintain and repair emergency lighting</t>
  </si>
  <si>
    <t>Service, maintain and repair Automatic Opening Vents</t>
  </si>
  <si>
    <t>Service, maintain and repair fire fighting equipment</t>
  </si>
  <si>
    <t>Service and maintain fire fighting equipment in accordance with the Service Specification, for all assets outlined in Appendix 5, including all inclusive repairs and call outs</t>
  </si>
  <si>
    <t>Service and maintain dry risers in accordance with the Service Specification, for all assets outlined in Appendix 6, including all inclusive repairs and call outs</t>
  </si>
  <si>
    <t>Clean, service and maintain industrial ducts and commercial extraction vents</t>
  </si>
  <si>
    <t>Service and maintainindustrial ducts and commercial extraction vents in accordance with the Service Specification, for all assets outlined in Appendix 7, including all inclusive repairs and call outs</t>
  </si>
  <si>
    <t>Total Tendered Cost</t>
  </si>
  <si>
    <t>Supply &amp; Fit Replacement  9 Litre Water Fire Extinguisher</t>
  </si>
  <si>
    <t>Supply &amp; Fit Replacement  3 Litre Spray Foam Fire Extinguisher</t>
  </si>
  <si>
    <t>Supply &amp; Fit Replacement  6 Litre Spray Foam Fire Extinguisher</t>
  </si>
  <si>
    <t>Supply &amp; Fit Replacement  2kg Powder Fire Extinguisher</t>
  </si>
  <si>
    <t>Supply &amp; Fit Replacement  6kg Powder Fire Extinguisher</t>
  </si>
  <si>
    <t>Supply &amp; Fit Replacement  2kg Carbon Dioxide Fire Extinguisher</t>
  </si>
  <si>
    <t>Supply &amp; Fit Replacement  5kg Carbon Dioxide Fire Extinguisher</t>
  </si>
  <si>
    <t xml:space="preserve">Supply &amp; Fit Replacement  1.2m x 1.2m Fire Blanket </t>
  </si>
  <si>
    <t xml:space="preserve">Supply &amp; Fit Replacement  1.2m x 1.8m Fire Blanket </t>
  </si>
  <si>
    <t>Supply &amp; Fit 65mm Dry Riser Landing Outlet</t>
  </si>
  <si>
    <t>Supply &amp; Fit replacement dry riser inlet cabinet. (6mm Georgian wired glass, Yale Slam lock, Cabinet Measures 630mm high x 460mm wide x 80mm deep)</t>
  </si>
  <si>
    <t>Supply &amp; Fit Dry Riser Gate Valve (Screwed Female)</t>
  </si>
  <si>
    <t>Supply &amp; Fit 9 Litre Spray Foam Fire Extinguisher</t>
  </si>
  <si>
    <t>Water Mist Sprinkler Head C/W Frangible Link ICO</t>
  </si>
  <si>
    <t>Water Mist Control Pump Unit ICO</t>
  </si>
  <si>
    <t>Hydraulic Hose Piping 160 Bar 1m, 2m, 3m, &amp; 4m lengths</t>
  </si>
  <si>
    <t>Low Pressure Switch</t>
  </si>
  <si>
    <t>Supply &amp; Fit Conventional Main Control Panel: 2 Zone Unit (C-Tec CFP Series or equivalent)</t>
  </si>
  <si>
    <t>Supply &amp; Fit Conventional Main Control Panel: 4 Zone Unit (C-Tec CFP Series or equivalent)</t>
  </si>
  <si>
    <t>Supply &amp; Fit Conventional Main Control Panel: 8 Zone Unit (C-Tec CFP Series or equivalent)</t>
  </si>
  <si>
    <t>Supply &amp; Fit ASD HR3M/WLP528U6M  Standard 3h Emergency Light Fitting</t>
  </si>
  <si>
    <t>Supply &amp; Fit ASD HR3M WLP528U6M9 EMMWS Microwave 3h emergency Light Fitting</t>
  </si>
  <si>
    <t>Supply &amp; Fit ASD HR3MBLE4LED1800M EMLE Eyelid 3h emergency Light Fitting</t>
  </si>
  <si>
    <t>Supply &amp; Fit 5W 3h emergency Bulkhead Light Fitting (ASD, Ansel or Equivalent Quality)</t>
  </si>
  <si>
    <t>Supply &amp; Fit 3W 3h emergency Exit Box Light Fitting (ASD, Ansel or Equivalent Quality)</t>
  </si>
  <si>
    <t>Supply &amp; Fit 5W GU10 LED Emergency Downlight Fitting</t>
  </si>
  <si>
    <t>Supply &amp; Fit 14W 3h emergency decretive Maintained Light Fitting (ASD, Ansel or Equivalent Quality, Disco Type)</t>
  </si>
  <si>
    <t>Supply &amp; Fit WSC204FA WSC 204FA CONTROL UNIT 1-ZONE 24V 4.8A</t>
  </si>
  <si>
    <t>Supply &amp; Fit D-HE AOV Control panel RZN 4503-T 24V 3A</t>
  </si>
  <si>
    <t>Supply &amp; Fit 1 Zone OS2 Control Panel  SE Control</t>
  </si>
  <si>
    <t>Supply &amp; Fit SE Control Reset Switch/Overide Call Point Orange</t>
  </si>
  <si>
    <t>Supply &amp; Fit WSK 320 Manual Call Point Orange</t>
  </si>
  <si>
    <t>Supply &amp; Fit Chain Actuator 24V 1000MM 300N 1A SAA</t>
  </si>
  <si>
    <t>Dry Riser Repairs</t>
  </si>
  <si>
    <t xml:space="preserve">Dry Riser Servicing </t>
  </si>
  <si>
    <t>Fire Fighting Equipment (Repairs)</t>
  </si>
  <si>
    <t>Fire Fighting Equipment (Servicing)</t>
  </si>
  <si>
    <t>Fire Alarm Repairs</t>
  </si>
  <si>
    <t>Fire Alarm Servicing</t>
  </si>
  <si>
    <t>Emergency Lighting Repairs</t>
  </si>
  <si>
    <t>Emergency Lighting Servicing</t>
  </si>
  <si>
    <t xml:space="preserve">Fire Alarm and Emergency Lighting Repairs </t>
  </si>
  <si>
    <t>Fire Alarm and Emergency Lighting Servicing</t>
  </si>
  <si>
    <t>Inclusive items</t>
  </si>
  <si>
    <t>Non-Inclusive</t>
  </si>
  <si>
    <t>Automatic Vents Servicing</t>
  </si>
  <si>
    <t>Automatic Vents Repairs</t>
  </si>
  <si>
    <t>Duct Cleaning</t>
  </si>
  <si>
    <t>1 Year Survey</t>
  </si>
  <si>
    <t>Automatic Vents (Servicing)</t>
  </si>
  <si>
    <t>Automatic Vents (Repairs)</t>
  </si>
  <si>
    <t>To be included on 1st service?</t>
  </si>
  <si>
    <t>Sprinklers</t>
  </si>
  <si>
    <t>No systems. Info Only?</t>
  </si>
  <si>
    <t>Section</t>
  </si>
  <si>
    <t>Cost</t>
  </si>
  <si>
    <t>%</t>
  </si>
  <si>
    <t>N/A</t>
  </si>
  <si>
    <t>Service, maintain and repair sprinkler systems (at such times as Magenta Living may install them) N.B Magenta Living currently has no sprinkler systems installed. Please instert an indicitive cost. This will not be scored.</t>
  </si>
  <si>
    <t>Pricing Schedule 40% - includes inclusive and non inclusive rates</t>
  </si>
  <si>
    <t>FI</t>
  </si>
  <si>
    <t xml:space="preserve">Overall total for this section </t>
  </si>
  <si>
    <t>ML 2017/022 - Fire Alarms, emergency lighting and other associated fire prevention and detection systems services</t>
  </si>
  <si>
    <t>The prices shall include for all services and materials or described in the Contract as a whole and for all services and materials not described but apparent as being necessary for the complete and proper execution of the Contract</t>
  </si>
  <si>
    <t>Each item in the Pricing Schedule must be fully priced, with insertions for each item. If any item is unpriced (whether by leaving the rate and/or amount space blank or by entering “included” or otherwise), that item shall be deemed to be free of charge.</t>
  </si>
  <si>
    <t>Figures inserted into the Pricing Schedule must be a single figure and not a range of figures.  A range of fees will not be accepted. Where a range of fees are submitted, ML will evaluate this offer on the basis of the highest fee quoted within the range, thus attracting the lowest possible score</t>
  </si>
  <si>
    <t>The Contract will operate at a fixed price for two years</t>
  </si>
  <si>
    <t>Tenderers are required to insert a rate in each and every cell highlighted Yellow</t>
  </si>
  <si>
    <t>All cells highlighted Grey will Auto populate</t>
  </si>
  <si>
    <r>
      <rPr>
        <b/>
        <sz val="12"/>
        <color theme="1"/>
        <rFont val="Arial"/>
        <family val="2"/>
      </rPr>
      <t>Non Inclusive Items:</t>
    </r>
    <r>
      <rPr>
        <sz val="12"/>
        <color theme="1"/>
        <rFont val="Arial"/>
        <family val="2"/>
      </rPr>
      <t xml:space="preserve">  the specified % score will be allocated to the overall total in each section </t>
    </r>
  </si>
  <si>
    <r>
      <rPr>
        <b/>
        <sz val="12"/>
        <color theme="1"/>
        <rFont val="Arial"/>
        <family val="2"/>
      </rPr>
      <t xml:space="preserve">Inclusive Items: </t>
    </r>
    <r>
      <rPr>
        <sz val="12"/>
        <color theme="1"/>
        <rFont val="Arial"/>
        <family val="2"/>
      </rPr>
      <t>the specifed % score will be allocated to each rate</t>
    </r>
  </si>
  <si>
    <t xml:space="preserve">Tenderers must include their company name  </t>
  </si>
  <si>
    <r>
      <t xml:space="preserve">Service and maintain fire alarm systems in accordance with the Service Specification, for all assets outlined in Appendix 2, including all inclusive repairs and call outs. </t>
    </r>
    <r>
      <rPr>
        <b/>
        <sz val="12"/>
        <rFont val="Arial"/>
        <family val="2"/>
      </rPr>
      <t>N.B</t>
    </r>
    <r>
      <rPr>
        <sz val="12"/>
        <rFont val="Arial"/>
        <family val="2"/>
      </rPr>
      <t xml:space="preserve"> Year 1 of the contract includes a survey of all Fire Alarms systems and services across all Magenta Living assets based on the schedules provided or any new assets and in refernece to Appendices 2 respectively and in accordance with section 3.2.1 of the Service Specification</t>
    </r>
  </si>
  <si>
    <r>
      <t xml:space="preserve">Service and maintain emergency lighting systems in accordance with the Service Specification, for all assets outlined in Appendix 3, including all inclusive repairs and call outs. </t>
    </r>
    <r>
      <rPr>
        <b/>
        <sz val="12"/>
        <rFont val="Arial"/>
        <family val="2"/>
      </rPr>
      <t>N.B</t>
    </r>
    <r>
      <rPr>
        <sz val="12"/>
        <rFont val="Arial"/>
        <family val="2"/>
      </rPr>
      <t xml:space="preserve"> Year 1 of the contract includes a survey of all Emergency Lighting and services accross all Magenta Living assets based on the schedules provided or any new assets and in reference to Appendices 3 and in accordance with section 3.2.1 of the Service Specification</t>
    </r>
  </si>
  <si>
    <r>
      <t xml:space="preserve">Service and maintain Automatic Opening Vents in accordance with the Service Specification, for all assets outlined in Appendix 4, including all inclusive repairs and call outs. </t>
    </r>
    <r>
      <rPr>
        <b/>
        <sz val="12"/>
        <rFont val="Arial"/>
        <family val="2"/>
      </rPr>
      <t>N.B</t>
    </r>
    <r>
      <rPr>
        <sz val="12"/>
        <rFont val="Arial"/>
        <family val="2"/>
      </rPr>
      <t xml:space="preserve"> Year 1 of the contract includes a survey of all Automatic Opening Vents and services across all Magenta Living assets based on the schedules provided or any new assets and in reference to Appendices 4 and in accordance with section 3.2.1 of the Service Specification</t>
    </r>
  </si>
  <si>
    <r>
      <t xml:space="preserve">Service, maintain and repair sprinkler systems (at such times as Magenta Living may install them). </t>
    </r>
    <r>
      <rPr>
        <b/>
        <sz val="12"/>
        <color theme="1"/>
        <rFont val="Arial"/>
        <family val="2"/>
      </rPr>
      <t>N.B</t>
    </r>
    <r>
      <rPr>
        <sz val="12"/>
        <color theme="1"/>
        <rFont val="Arial"/>
        <family val="2"/>
      </rPr>
      <t xml:space="preserve"> Magenta Living currently has no sprinkler systems installed. Please instert a cost to maintain a 10 storey high rise building with 60 flats with 3 heads in each dwelling. This will not be scored.</t>
    </r>
  </si>
  <si>
    <t xml:space="preserve">Company Name: Carmon </t>
  </si>
  <si>
    <t>Supply &amp; Fit Yuasa Back Up Batteries 12V 3Ah</t>
  </si>
  <si>
    <t xml:space="preserve">Supply &amp; Fit Yuasa Back Up Batteries 12V 7Ah </t>
  </si>
  <si>
    <t>Supply &amp; Fit Yuasa Back Up Batteries 12V 12Ah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</si>
</sst>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8" x14ac:knownFonts="1">
    <font>
      <sz val="11"/>
      <color theme="1"/>
      <name val="Calibri"/>
      <family val="2"/>
      <scheme val="minor"/>
    </font>
    <font>
      <b/>
      <sz val="11"/>
      <color theme="1"/>
      <name val="Calibri"/>
      <family val="2"/>
      <scheme val="minor"/>
    </font>
    <font>
      <sz val="11"/>
      <name val="Calibri"/>
      <family val="2"/>
      <scheme val="minor"/>
    </font>
    <font>
      <sz val="12"/>
      <color theme="1"/>
      <name val="Arial"/>
      <family val="2"/>
    </font>
    <font>
      <b/>
      <sz val="12"/>
      <color theme="1"/>
      <name val="Arial"/>
      <family val="2"/>
    </font>
    <font>
      <b/>
      <sz val="14"/>
      <color theme="1"/>
      <name val="Arial"/>
      <family val="2"/>
    </font>
    <font>
      <b/>
      <sz val="12"/>
      <name val="Arial"/>
      <family val="2"/>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CC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14">
    <xf numFmtId="0" fontId="0" fillId="0" borderId="0" xfId="0"/>
    <xf numFmtId="0" fontId="1" fillId="0" borderId="0" xfId="0" applyFont="1"/>
    <xf numFmtId="0" fontId="0" fillId="0" borderId="0" xfId="0" applyAlignment="1">
      <alignment horizontal="center"/>
    </xf>
    <xf numFmtId="44" fontId="0" fillId="0" borderId="0" xfId="0" applyNumberFormat="1" applyAlignment="1">
      <alignment horizontal="center"/>
    </xf>
    <xf numFmtId="0" fontId="2" fillId="0" borderId="0" xfId="0" applyFont="1"/>
    <xf numFmtId="10" fontId="0" fillId="0" borderId="0" xfId="0" applyNumberFormat="1"/>
    <xf numFmtId="9" fontId="0" fillId="0" borderId="0" xfId="0" applyNumberFormat="1"/>
    <xf numFmtId="2" fontId="0" fillId="0" borderId="0" xfId="0" applyNumberFormat="1"/>
    <xf numFmtId="6" fontId="0" fillId="0" borderId="0" xfId="0" applyNumberFormat="1" applyAlignment="1">
      <alignment horizontal="center"/>
    </xf>
    <xf numFmtId="0" fontId="0" fillId="0" borderId="0" xfId="0" applyNumberFormat="1" applyAlignment="1">
      <alignment horizontal="center"/>
    </xf>
    <xf numFmtId="0" fontId="3" fillId="4" borderId="14" xfId="0" applyFont="1" applyFill="1" applyBorder="1" applyAlignment="1">
      <alignment horizontal="left"/>
    </xf>
    <xf numFmtId="0" fontId="3" fillId="4" borderId="0" xfId="0" applyFont="1" applyFill="1" applyBorder="1" applyAlignment="1">
      <alignment horizontal="left"/>
    </xf>
    <xf numFmtId="0" fontId="3" fillId="4" borderId="32" xfId="0" applyFont="1" applyFill="1" applyBorder="1" applyAlignment="1">
      <alignment horizontal="left"/>
    </xf>
    <xf numFmtId="0" fontId="4" fillId="0" borderId="16" xfId="0" applyFont="1" applyBorder="1"/>
    <xf numFmtId="0" fontId="4" fillId="0" borderId="6" xfId="0" applyFont="1" applyBorder="1"/>
    <xf numFmtId="0" fontId="4" fillId="0" borderId="6" xfId="0" applyFont="1" applyBorder="1" applyAlignment="1">
      <alignment horizontal="center" wrapText="1"/>
    </xf>
    <xf numFmtId="0" fontId="4" fillId="0" borderId="6" xfId="0" applyFont="1" applyBorder="1" applyAlignment="1">
      <alignment horizontal="center"/>
    </xf>
    <xf numFmtId="0" fontId="6" fillId="4" borderId="4" xfId="0" applyFont="1" applyFill="1" applyBorder="1"/>
    <xf numFmtId="0" fontId="3" fillId="4" borderId="4" xfId="0" applyFont="1" applyFill="1" applyBorder="1" applyAlignment="1">
      <alignment horizontal="center"/>
    </xf>
    <xf numFmtId="0" fontId="3" fillId="0" borderId="1" xfId="0" applyFont="1" applyFill="1" applyBorder="1" applyAlignment="1">
      <alignment wrapText="1"/>
    </xf>
    <xf numFmtId="0" fontId="3" fillId="0" borderId="1" xfId="0" applyFont="1" applyBorder="1" applyAlignment="1">
      <alignment horizontal="center"/>
    </xf>
    <xf numFmtId="44" fontId="3" fillId="3" borderId="1" xfId="0" applyNumberFormat="1" applyFont="1" applyFill="1" applyBorder="1" applyAlignment="1">
      <alignment horizontal="center"/>
    </xf>
    <xf numFmtId="0" fontId="3" fillId="0" borderId="1" xfId="0" applyFont="1" applyBorder="1"/>
    <xf numFmtId="0" fontId="4" fillId="0" borderId="6" xfId="0" applyFont="1" applyBorder="1" applyAlignment="1">
      <alignment horizontal="right"/>
    </xf>
    <xf numFmtId="0" fontId="3" fillId="0" borderId="6" xfId="0" applyFont="1" applyBorder="1" applyAlignment="1">
      <alignment horizontal="center"/>
    </xf>
    <xf numFmtId="44" fontId="3" fillId="3" borderId="24" xfId="0" applyNumberFormat="1" applyFont="1" applyFill="1" applyBorder="1" applyAlignment="1"/>
    <xf numFmtId="44" fontId="3" fillId="3" borderId="11" xfId="0" applyNumberFormat="1" applyFont="1" applyFill="1" applyBorder="1" applyAlignment="1"/>
    <xf numFmtId="44" fontId="3" fillId="4" borderId="4" xfId="0" applyNumberFormat="1" applyFont="1" applyFill="1" applyBorder="1" applyAlignment="1">
      <alignment horizontal="center"/>
    </xf>
    <xf numFmtId="0" fontId="7" fillId="0" borderId="1" xfId="0" applyFont="1" applyFill="1" applyBorder="1" applyAlignment="1">
      <alignment wrapText="1"/>
    </xf>
    <xf numFmtId="0" fontId="7" fillId="0" borderId="1" xfId="0" applyFont="1" applyBorder="1" applyAlignment="1">
      <alignment horizontal="center"/>
    </xf>
    <xf numFmtId="0" fontId="7" fillId="0" borderId="1" xfId="0" applyFont="1" applyBorder="1"/>
    <xf numFmtId="0" fontId="7" fillId="0" borderId="2" xfId="0" applyFont="1" applyFill="1" applyBorder="1" applyAlignment="1">
      <alignment wrapText="1"/>
    </xf>
    <xf numFmtId="0" fontId="3" fillId="0" borderId="2" xfId="0" applyFont="1" applyBorder="1" applyAlignment="1">
      <alignment horizontal="center"/>
    </xf>
    <xf numFmtId="44" fontId="3" fillId="3" borderId="2" xfId="0" applyNumberFormat="1" applyFont="1" applyFill="1" applyBorder="1" applyAlignment="1">
      <alignment horizontal="center"/>
    </xf>
    <xf numFmtId="0" fontId="3" fillId="4" borderId="3" xfId="0" applyFont="1" applyFill="1" applyBorder="1" applyAlignment="1">
      <alignment horizontal="center"/>
    </xf>
    <xf numFmtId="44" fontId="3" fillId="4" borderId="3" xfId="0" applyNumberFormat="1" applyFont="1" applyFill="1" applyBorder="1" applyAlignment="1">
      <alignment horizontal="center"/>
    </xf>
    <xf numFmtId="0" fontId="4" fillId="4" borderId="4" xfId="0" applyFont="1" applyFill="1" applyBorder="1" applyAlignment="1">
      <alignment wrapText="1"/>
    </xf>
    <xf numFmtId="44" fontId="4" fillId="4" borderId="27" xfId="0" applyNumberFormat="1" applyFont="1" applyFill="1" applyBorder="1" applyAlignment="1">
      <alignment horizontal="center"/>
    </xf>
    <xf numFmtId="0" fontId="3" fillId="0" borderId="6" xfId="0" applyFont="1" applyBorder="1"/>
    <xf numFmtId="0" fontId="4" fillId="0" borderId="1" xfId="0" applyFont="1" applyBorder="1"/>
    <xf numFmtId="44" fontId="3" fillId="0" borderId="1" xfId="0" applyNumberFormat="1" applyFont="1" applyBorder="1" applyAlignment="1">
      <alignment horizontal="center"/>
    </xf>
    <xf numFmtId="44" fontId="3" fillId="3" borderId="12" xfId="0" applyNumberFormat="1" applyFont="1" applyFill="1" applyBorder="1" applyAlignment="1">
      <alignment horizontal="center"/>
    </xf>
    <xf numFmtId="0" fontId="4" fillId="0" borderId="7" xfId="0" applyFont="1" applyBorder="1" applyAlignment="1">
      <alignment horizontal="center"/>
    </xf>
    <xf numFmtId="0" fontId="4" fillId="0" borderId="22" xfId="0" applyFont="1" applyBorder="1"/>
    <xf numFmtId="0" fontId="4" fillId="0" borderId="2" xfId="0" applyFont="1" applyBorder="1"/>
    <xf numFmtId="0" fontId="4" fillId="0" borderId="2" xfId="0" applyFont="1" applyBorder="1" applyAlignment="1">
      <alignment horizontal="center" wrapText="1"/>
    </xf>
    <xf numFmtId="0" fontId="4" fillId="0" borderId="23" xfId="0" applyFont="1" applyBorder="1" applyAlignment="1">
      <alignment horizontal="center"/>
    </xf>
    <xf numFmtId="0" fontId="6" fillId="4" borderId="1" xfId="0" applyFont="1" applyFill="1" applyBorder="1"/>
    <xf numFmtId="0" fontId="3" fillId="4" borderId="1" xfId="0" applyFont="1" applyFill="1" applyBorder="1" applyAlignment="1">
      <alignment horizontal="center"/>
    </xf>
    <xf numFmtId="9" fontId="3" fillId="4" borderId="5" xfId="0" applyNumberFormat="1" applyFont="1" applyFill="1" applyBorder="1" applyAlignment="1">
      <alignment horizontal="center"/>
    </xf>
    <xf numFmtId="44" fontId="3" fillId="2" borderId="1" xfId="0" applyNumberFormat="1" applyFont="1" applyFill="1" applyBorder="1" applyAlignment="1" applyProtection="1">
      <alignment horizontal="center"/>
      <protection locked="0"/>
    </xf>
    <xf numFmtId="10" fontId="3" fillId="0" borderId="5" xfId="0" applyNumberFormat="1" applyFont="1" applyBorder="1" applyAlignment="1">
      <alignment horizontal="center"/>
    </xf>
    <xf numFmtId="44" fontId="3" fillId="4" borderId="1" xfId="0" applyNumberFormat="1" applyFont="1" applyFill="1" applyBorder="1" applyAlignment="1">
      <alignment horizontal="center"/>
    </xf>
    <xf numFmtId="0" fontId="3" fillId="4" borderId="5" xfId="0" applyFont="1" applyFill="1" applyBorder="1" applyAlignment="1">
      <alignment horizontal="center"/>
    </xf>
    <xf numFmtId="0" fontId="6" fillId="4" borderId="1" xfId="0" applyFont="1" applyFill="1" applyBorder="1" applyAlignment="1">
      <alignment wrapText="1"/>
    </xf>
    <xf numFmtId="0" fontId="4" fillId="0" borderId="18" xfId="0" applyFont="1" applyBorder="1" applyAlignment="1">
      <alignment horizontal="center" vertical="top"/>
    </xf>
    <xf numFmtId="0" fontId="7" fillId="4" borderId="1" xfId="0" applyFont="1" applyFill="1" applyBorder="1" applyAlignment="1">
      <alignment wrapText="1"/>
    </xf>
    <xf numFmtId="10" fontId="3" fillId="4" borderId="5" xfId="0" applyNumberFormat="1" applyFont="1" applyFill="1" applyBorder="1" applyAlignment="1">
      <alignment horizontal="center"/>
    </xf>
    <xf numFmtId="0" fontId="3" fillId="0" borderId="1" xfId="0" applyFont="1" applyBorder="1" applyAlignment="1">
      <alignment vertical="top" wrapText="1"/>
    </xf>
    <xf numFmtId="0" fontId="3" fillId="0" borderId="5" xfId="0" applyFont="1" applyBorder="1" applyAlignment="1">
      <alignment horizontal="center"/>
    </xf>
    <xf numFmtId="44" fontId="3" fillId="3" borderId="6" xfId="0" applyNumberFormat="1" applyFont="1" applyFill="1" applyBorder="1" applyAlignment="1">
      <alignment horizontal="center"/>
    </xf>
    <xf numFmtId="0" fontId="3" fillId="0" borderId="7" xfId="0" applyFont="1" applyBorder="1" applyAlignment="1">
      <alignment horizontal="center"/>
    </xf>
    <xf numFmtId="44" fontId="3" fillId="2" borderId="2" xfId="0" applyNumberFormat="1" applyFont="1" applyFill="1" applyBorder="1" applyAlignment="1" applyProtection="1">
      <alignment horizontal="center"/>
      <protection locked="0"/>
    </xf>
    <xf numFmtId="44" fontId="3" fillId="2" borderId="6" xfId="0" applyNumberFormat="1" applyFont="1" applyFill="1" applyBorder="1" applyAlignment="1" applyProtection="1">
      <alignment horizontal="center"/>
      <protection locked="0"/>
    </xf>
    <xf numFmtId="0" fontId="3" fillId="4" borderId="14" xfId="0" applyFont="1" applyFill="1" applyBorder="1" applyAlignment="1">
      <alignment horizontal="left" wrapText="1"/>
    </xf>
    <xf numFmtId="0" fontId="3" fillId="4" borderId="0" xfId="0" applyFont="1" applyFill="1" applyBorder="1" applyAlignment="1">
      <alignment horizontal="left" wrapText="1"/>
    </xf>
    <xf numFmtId="0" fontId="3" fillId="4" borderId="32" xfId="0" applyFont="1" applyFill="1" applyBorder="1" applyAlignment="1">
      <alignment horizontal="left" wrapText="1"/>
    </xf>
    <xf numFmtId="0" fontId="3" fillId="4" borderId="33" xfId="0" applyFont="1" applyFill="1" applyBorder="1" applyAlignment="1">
      <alignment horizontal="left" vertical="top" wrapText="1"/>
    </xf>
    <xf numFmtId="0" fontId="3" fillId="4" borderId="34"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4" borderId="14" xfId="0" applyFont="1" applyFill="1" applyBorder="1" applyAlignment="1">
      <alignment horizontal="left"/>
    </xf>
    <xf numFmtId="0" fontId="3" fillId="4" borderId="0" xfId="0" applyFont="1" applyFill="1" applyBorder="1" applyAlignment="1">
      <alignment horizontal="left"/>
    </xf>
    <xf numFmtId="0" fontId="3" fillId="4" borderId="32" xfId="0" applyFont="1" applyFill="1" applyBorder="1" applyAlignment="1">
      <alignment horizontal="left"/>
    </xf>
    <xf numFmtId="0" fontId="5" fillId="4" borderId="36" xfId="0" applyFont="1" applyFill="1" applyBorder="1" applyAlignment="1">
      <alignment horizontal="left" vertical="top" wrapText="1"/>
    </xf>
    <xf numFmtId="0" fontId="5" fillId="4" borderId="37" xfId="0" applyFont="1" applyFill="1" applyBorder="1" applyAlignment="1">
      <alignment horizontal="left" vertical="top" wrapText="1"/>
    </xf>
    <xf numFmtId="0" fontId="5" fillId="4" borderId="38" xfId="0" applyFont="1" applyFill="1" applyBorder="1" applyAlignment="1">
      <alignment horizontal="left" vertical="top" wrapText="1"/>
    </xf>
    <xf numFmtId="0" fontId="3" fillId="4" borderId="29" xfId="0" applyFont="1" applyFill="1" applyBorder="1" applyAlignment="1">
      <alignment horizontal="left"/>
    </xf>
    <xf numFmtId="0" fontId="3" fillId="4" borderId="30" xfId="0" applyFont="1" applyFill="1" applyBorder="1" applyAlignment="1">
      <alignment horizontal="left"/>
    </xf>
    <xf numFmtId="0" fontId="3" fillId="4" borderId="31" xfId="0" applyFont="1" applyFill="1" applyBorder="1" applyAlignment="1">
      <alignment horizontal="left"/>
    </xf>
    <xf numFmtId="0" fontId="3" fillId="4" borderId="1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32" xfId="0" applyFont="1" applyFill="1" applyBorder="1" applyAlignment="1">
      <alignment horizontal="left" vertical="top" wrapText="1"/>
    </xf>
    <xf numFmtId="0" fontId="4" fillId="0" borderId="18" xfId="0" applyFont="1" applyBorder="1" applyAlignment="1">
      <alignment horizontal="center" vertical="top"/>
    </xf>
    <xf numFmtId="0" fontId="5" fillId="4" borderId="36" xfId="0" applyFont="1" applyFill="1" applyBorder="1" applyAlignment="1">
      <alignment horizontal="left" wrapText="1"/>
    </xf>
    <xf numFmtId="0" fontId="5" fillId="4" borderId="37" xfId="0" applyFont="1" applyFill="1" applyBorder="1" applyAlignment="1">
      <alignment horizontal="left" wrapText="1"/>
    </xf>
    <xf numFmtId="0" fontId="5" fillId="4" borderId="38" xfId="0" applyFont="1" applyFill="1" applyBorder="1" applyAlignment="1">
      <alignment horizontal="left" wrapText="1"/>
    </xf>
    <xf numFmtId="0" fontId="4" fillId="0" borderId="39" xfId="0" applyFont="1" applyBorder="1" applyAlignment="1">
      <alignment horizontal="left"/>
    </xf>
    <xf numFmtId="0" fontId="4" fillId="0" borderId="13" xfId="0" applyFont="1" applyBorder="1" applyAlignment="1">
      <alignment horizontal="left"/>
    </xf>
    <xf numFmtId="0" fontId="4" fillId="0" borderId="41" xfId="0" applyFont="1" applyBorder="1" applyAlignment="1">
      <alignment horizontal="left"/>
    </xf>
    <xf numFmtId="0" fontId="4" fillId="0" borderId="43" xfId="0" applyFont="1" applyBorder="1" applyProtection="1">
      <protection locked="0"/>
    </xf>
    <xf numFmtId="0" fontId="4" fillId="0" borderId="44" xfId="0" applyFont="1" applyBorder="1" applyProtection="1">
      <protection locked="0"/>
    </xf>
    <xf numFmtId="0" fontId="4" fillId="0" borderId="45" xfId="0" applyFont="1" applyBorder="1" applyProtection="1">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5" fillId="4" borderId="36" xfId="0" applyFont="1" applyFill="1" applyBorder="1" applyAlignment="1">
      <alignment horizontal="center"/>
    </xf>
    <xf numFmtId="0" fontId="5" fillId="4" borderId="37" xfId="0" applyFont="1" applyFill="1" applyBorder="1" applyAlignment="1">
      <alignment horizontal="center"/>
    </xf>
    <xf numFmtId="0" fontId="5" fillId="4" borderId="38" xfId="0" applyFont="1" applyFill="1" applyBorder="1" applyAlignment="1">
      <alignment horizontal="center"/>
    </xf>
    <xf numFmtId="44" fontId="4" fillId="0" borderId="19" xfId="0" applyNumberFormat="1" applyFont="1" applyBorder="1" applyAlignment="1">
      <alignment horizontal="center" vertical="center"/>
    </xf>
    <xf numFmtId="44" fontId="4" fillId="0" borderId="25" xfId="0" applyNumberFormat="1" applyFont="1" applyBorder="1" applyAlignment="1">
      <alignment horizontal="center" vertical="center"/>
    </xf>
    <xf numFmtId="44" fontId="4" fillId="0" borderId="28" xfId="0" applyNumberFormat="1" applyFont="1" applyBorder="1" applyAlignment="1">
      <alignment horizontal="center" vertical="center"/>
    </xf>
    <xf numFmtId="0" fontId="4" fillId="0" borderId="15" xfId="0" applyFont="1" applyBorder="1" applyAlignment="1">
      <alignment horizontal="center" vertical="top"/>
    </xf>
    <xf numFmtId="0" fontId="4" fillId="0" borderId="16" xfId="0" applyFont="1" applyBorder="1" applyAlignment="1">
      <alignment horizontal="center" vertical="top"/>
    </xf>
    <xf numFmtId="0" fontId="4" fillId="0" borderId="26" xfId="0" applyFont="1" applyBorder="1" applyProtection="1">
      <protection locked="0"/>
    </xf>
    <xf numFmtId="0" fontId="4" fillId="0" borderId="40" xfId="0" applyFont="1" applyBorder="1" applyProtection="1">
      <protection locked="0"/>
    </xf>
    <xf numFmtId="0" fontId="4" fillId="0" borderId="42" xfId="0" applyFont="1" applyBorder="1" applyProtection="1">
      <protection locked="0"/>
    </xf>
    <xf numFmtId="10" fontId="4" fillId="0" borderId="20" xfId="0" applyNumberFormat="1" applyFont="1" applyBorder="1" applyAlignment="1">
      <alignment horizontal="center" vertical="center"/>
    </xf>
    <xf numFmtId="10" fontId="4" fillId="0" borderId="21" xfId="0" applyNumberFormat="1" applyFont="1" applyBorder="1" applyAlignment="1">
      <alignment horizontal="center" vertical="center"/>
    </xf>
    <xf numFmtId="10" fontId="4" fillId="0" borderId="17" xfId="0" applyNumberFormat="1" applyFont="1" applyBorder="1" applyAlignment="1">
      <alignment horizontal="center" vertical="center"/>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7" fillId="0" borderId="1" xfId="0" applyFont="1" applyBorder="1" applyAlignment="1">
      <alignment wrapText="1"/>
    </xf>
    <xf numFmtId="0" fontId="3" fillId="0" borderId="1" xfId="0" applyFont="1" applyBorder="1" applyAlignment="1">
      <alignment wrapText="1"/>
    </xf>
  </cellXfs>
  <cellStyles count="1">
    <cellStyle name="Normal" xfId="0" builtinId="0"/>
  </cellStyles>
  <dxfs count="0"/>
  <tableStyles count="0" defaultTableStyle="TableStyleMedium2" defaultPivotStyle="PivotStyleLight16"/>
  <colors>
    <mruColors>
      <color rgb="FFCCFFFF"/>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F029-D4E5-488B-A3AD-B82897FD746B}">
  <dimension ref="A1:K11"/>
  <sheetViews>
    <sheetView showGridLines="0" workbookViewId="0">
      <selection activeCell="P10" sqref="P10"/>
    </sheetView>
  </sheetViews>
  <sheetFormatPr defaultRowHeight="15" x14ac:dyDescent="0.25"/>
  <cols>
    <col min="11" max="11" width="18.5703125" customWidth="1"/>
  </cols>
  <sheetData>
    <row r="1" spans="1:11" ht="43.5" customHeight="1" thickBot="1" x14ac:dyDescent="0.3">
      <c r="A1" s="73" t="s">
        <v>77</v>
      </c>
      <c r="B1" s="74"/>
      <c r="C1" s="74"/>
      <c r="D1" s="74"/>
      <c r="E1" s="74"/>
      <c r="F1" s="74"/>
      <c r="G1" s="74"/>
      <c r="H1" s="74"/>
      <c r="I1" s="74"/>
      <c r="J1" s="74"/>
      <c r="K1" s="75"/>
    </row>
    <row r="2" spans="1:11" ht="15.75" thickBot="1" x14ac:dyDescent="0.3"/>
    <row r="3" spans="1:11" ht="15.75" x14ac:dyDescent="0.25">
      <c r="A3" s="76" t="s">
        <v>82</v>
      </c>
      <c r="B3" s="77"/>
      <c r="C3" s="77"/>
      <c r="D3" s="77"/>
      <c r="E3" s="77"/>
      <c r="F3" s="77"/>
      <c r="G3" s="77"/>
      <c r="H3" s="77"/>
      <c r="I3" s="77"/>
      <c r="J3" s="77"/>
      <c r="K3" s="78"/>
    </row>
    <row r="4" spans="1:11" ht="15.75" x14ac:dyDescent="0.25">
      <c r="A4" s="70" t="s">
        <v>86</v>
      </c>
      <c r="B4" s="71"/>
      <c r="C4" s="71"/>
      <c r="D4" s="71"/>
      <c r="E4" s="71"/>
      <c r="F4" s="71"/>
      <c r="G4" s="71"/>
      <c r="H4" s="71"/>
      <c r="I4" s="71"/>
      <c r="J4" s="71"/>
      <c r="K4" s="72"/>
    </row>
    <row r="5" spans="1:11" ht="15.75" x14ac:dyDescent="0.25">
      <c r="A5" s="70" t="s">
        <v>83</v>
      </c>
      <c r="B5" s="71"/>
      <c r="C5" s="71"/>
      <c r="D5" s="71"/>
      <c r="E5" s="71"/>
      <c r="F5" s="71"/>
      <c r="G5" s="71"/>
      <c r="H5" s="71"/>
      <c r="I5" s="71"/>
      <c r="J5" s="71"/>
      <c r="K5" s="72"/>
    </row>
    <row r="6" spans="1:11" ht="15.75" x14ac:dyDescent="0.25">
      <c r="A6" s="10" t="s">
        <v>84</v>
      </c>
      <c r="B6" s="11"/>
      <c r="C6" s="11"/>
      <c r="D6" s="11"/>
      <c r="E6" s="11"/>
      <c r="F6" s="11"/>
      <c r="G6" s="11"/>
      <c r="H6" s="11"/>
      <c r="I6" s="11"/>
      <c r="J6" s="11"/>
      <c r="K6" s="12"/>
    </row>
    <row r="7" spans="1:11" ht="15.75" x14ac:dyDescent="0.25">
      <c r="A7" s="10" t="s">
        <v>85</v>
      </c>
      <c r="B7" s="11"/>
      <c r="C7" s="11"/>
      <c r="D7" s="11"/>
      <c r="E7" s="11"/>
      <c r="F7" s="11"/>
      <c r="G7" s="11"/>
      <c r="H7" s="11"/>
      <c r="I7" s="11"/>
      <c r="J7" s="11"/>
      <c r="K7" s="12"/>
    </row>
    <row r="8" spans="1:11" x14ac:dyDescent="0.25">
      <c r="A8" s="79" t="s">
        <v>78</v>
      </c>
      <c r="B8" s="80"/>
      <c r="C8" s="80"/>
      <c r="D8" s="80"/>
      <c r="E8" s="80"/>
      <c r="F8" s="80"/>
      <c r="G8" s="80"/>
      <c r="H8" s="80"/>
      <c r="I8" s="80"/>
      <c r="J8" s="80"/>
      <c r="K8" s="81"/>
    </row>
    <row r="9" spans="1:11" ht="52.5" customHeight="1" x14ac:dyDescent="0.25">
      <c r="A9" s="79" t="s">
        <v>79</v>
      </c>
      <c r="B9" s="80"/>
      <c r="C9" s="80"/>
      <c r="D9" s="80"/>
      <c r="E9" s="80"/>
      <c r="F9" s="80"/>
      <c r="G9" s="80"/>
      <c r="H9" s="80"/>
      <c r="I9" s="80"/>
      <c r="J9" s="80"/>
      <c r="K9" s="81"/>
    </row>
    <row r="10" spans="1:11" ht="15" customHeight="1" x14ac:dyDescent="0.25">
      <c r="A10" s="64" t="s">
        <v>81</v>
      </c>
      <c r="B10" s="65"/>
      <c r="C10" s="65"/>
      <c r="D10" s="65"/>
      <c r="E10" s="65"/>
      <c r="F10" s="65"/>
      <c r="G10" s="65"/>
      <c r="H10" s="65"/>
      <c r="I10" s="65"/>
      <c r="J10" s="65"/>
      <c r="K10" s="66"/>
    </row>
    <row r="11" spans="1:11" ht="49.5" customHeight="1" thickBot="1" x14ac:dyDescent="0.3">
      <c r="A11" s="67" t="s">
        <v>80</v>
      </c>
      <c r="B11" s="68"/>
      <c r="C11" s="68"/>
      <c r="D11" s="68"/>
      <c r="E11" s="68"/>
      <c r="F11" s="68"/>
      <c r="G11" s="68"/>
      <c r="H11" s="68"/>
      <c r="I11" s="68"/>
      <c r="J11" s="68"/>
      <c r="K11" s="69"/>
    </row>
  </sheetData>
  <sheetProtection algorithmName="SHA-512" hashValue="ebq6+FTb2VICkwFje1/v78+w3xiqXE+gU9EmK1cWrSaKxYSACnTz5kAjaVnwc4+Wf7Gu44K1IPk6U2wInQZgBQ==" saltValue="bAW3dHPI55RmxW7lhOJyhA==" spinCount="100000" sheet="1" objects="1" scenarios="1"/>
  <mergeCells count="8">
    <mergeCell ref="A10:K10"/>
    <mergeCell ref="A11:K11"/>
    <mergeCell ref="A5:K5"/>
    <mergeCell ref="A4:K4"/>
    <mergeCell ref="A1:K1"/>
    <mergeCell ref="A3:K3"/>
    <mergeCell ref="A8:K8"/>
    <mergeCell ref="A9:K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5"/>
  <sheetViews>
    <sheetView topLeftCell="A7" workbookViewId="0">
      <selection activeCell="H12" sqref="H12"/>
    </sheetView>
  </sheetViews>
  <sheetFormatPr defaultRowHeight="15" x14ac:dyDescent="0.25"/>
  <cols>
    <col min="1" max="1" width="8.85546875" style="1"/>
    <col min="2" max="2" width="87.42578125" customWidth="1"/>
    <col min="3" max="3" width="16.28515625" style="2" bestFit="1" customWidth="1"/>
    <col min="4" max="4" width="13.85546875" style="2" bestFit="1" customWidth="1"/>
  </cols>
  <sheetData>
    <row r="1" spans="1:4" ht="41.25" customHeight="1" thickBot="1" x14ac:dyDescent="0.3">
      <c r="A1" s="83" t="s">
        <v>77</v>
      </c>
      <c r="B1" s="84"/>
      <c r="C1" s="84"/>
      <c r="D1" s="85"/>
    </row>
    <row r="2" spans="1:4" ht="15.75" x14ac:dyDescent="0.25">
      <c r="A2" s="89" t="s">
        <v>0</v>
      </c>
      <c r="B2" s="90"/>
      <c r="C2" s="90"/>
      <c r="D2" s="91"/>
    </row>
    <row r="3" spans="1:4" ht="15.75" x14ac:dyDescent="0.25">
      <c r="A3" s="86" t="s">
        <v>74</v>
      </c>
      <c r="B3" s="87"/>
      <c r="C3" s="87"/>
      <c r="D3" s="88"/>
    </row>
    <row r="4" spans="1:4" s="1" customFormat="1" ht="31.5" x14ac:dyDescent="0.25">
      <c r="A4" s="43"/>
      <c r="B4" s="44"/>
      <c r="C4" s="45" t="s">
        <v>5</v>
      </c>
      <c r="D4" s="46" t="s">
        <v>2</v>
      </c>
    </row>
    <row r="5" spans="1:4" ht="15.75" x14ac:dyDescent="0.25">
      <c r="A5" s="82">
        <v>1</v>
      </c>
      <c r="B5" s="47" t="s">
        <v>6</v>
      </c>
      <c r="C5" s="48"/>
      <c r="D5" s="49"/>
    </row>
    <row r="6" spans="1:4" ht="91.5" x14ac:dyDescent="0.25">
      <c r="A6" s="82"/>
      <c r="B6" s="28" t="s">
        <v>87</v>
      </c>
      <c r="C6" s="50"/>
      <c r="D6" s="51">
        <v>0.08</v>
      </c>
    </row>
    <row r="7" spans="1:4" ht="15.75" x14ac:dyDescent="0.25">
      <c r="A7" s="82">
        <v>2</v>
      </c>
      <c r="B7" s="47" t="s">
        <v>7</v>
      </c>
      <c r="C7" s="52"/>
      <c r="D7" s="53"/>
    </row>
    <row r="8" spans="1:4" ht="91.5" x14ac:dyDescent="0.25">
      <c r="A8" s="82"/>
      <c r="B8" s="28" t="s">
        <v>88</v>
      </c>
      <c r="C8" s="50"/>
      <c r="D8" s="51">
        <v>0.22</v>
      </c>
    </row>
    <row r="9" spans="1:4" ht="15.75" x14ac:dyDescent="0.25">
      <c r="A9" s="82">
        <v>3</v>
      </c>
      <c r="B9" s="47" t="s">
        <v>8</v>
      </c>
      <c r="C9" s="52"/>
      <c r="D9" s="49"/>
    </row>
    <row r="10" spans="1:4" ht="91.5" x14ac:dyDescent="0.25">
      <c r="A10" s="82"/>
      <c r="B10" s="28" t="s">
        <v>89</v>
      </c>
      <c r="C10" s="50"/>
      <c r="D10" s="51">
        <v>0.03</v>
      </c>
    </row>
    <row r="11" spans="1:4" ht="15.75" x14ac:dyDescent="0.25">
      <c r="A11" s="82">
        <v>4</v>
      </c>
      <c r="B11" s="47" t="s">
        <v>9</v>
      </c>
      <c r="C11" s="52"/>
      <c r="D11" s="53"/>
    </row>
    <row r="12" spans="1:4" ht="45.75" x14ac:dyDescent="0.25">
      <c r="A12" s="82"/>
      <c r="B12" s="28" t="s">
        <v>10</v>
      </c>
      <c r="C12" s="50"/>
      <c r="D12" s="51">
        <v>0.01</v>
      </c>
    </row>
    <row r="13" spans="1:4" ht="15.75" x14ac:dyDescent="0.25">
      <c r="A13" s="82">
        <v>5</v>
      </c>
      <c r="B13" s="47" t="s">
        <v>3</v>
      </c>
      <c r="C13" s="52"/>
      <c r="D13" s="53"/>
    </row>
    <row r="14" spans="1:4" ht="30.75" x14ac:dyDescent="0.25">
      <c r="A14" s="82"/>
      <c r="B14" s="28" t="s">
        <v>11</v>
      </c>
      <c r="C14" s="50"/>
      <c r="D14" s="51">
        <v>0.01</v>
      </c>
    </row>
    <row r="15" spans="1:4" ht="15.75" x14ac:dyDescent="0.25">
      <c r="A15" s="82">
        <v>6</v>
      </c>
      <c r="B15" s="54" t="s">
        <v>12</v>
      </c>
      <c r="C15" s="52"/>
      <c r="D15" s="53"/>
    </row>
    <row r="16" spans="1:4" ht="45.75" x14ac:dyDescent="0.25">
      <c r="A16" s="82"/>
      <c r="B16" s="28" t="s">
        <v>13</v>
      </c>
      <c r="C16" s="50"/>
      <c r="D16" s="51">
        <v>0.01</v>
      </c>
    </row>
    <row r="17" spans="1:4" ht="15.75" x14ac:dyDescent="0.25">
      <c r="A17" s="55"/>
      <c r="B17" s="56"/>
      <c r="C17" s="52"/>
      <c r="D17" s="57"/>
    </row>
    <row r="18" spans="1:4" ht="60.75" x14ac:dyDescent="0.25">
      <c r="A18" s="55">
        <v>7</v>
      </c>
      <c r="B18" s="58" t="s">
        <v>90</v>
      </c>
      <c r="C18" s="50"/>
      <c r="D18" s="59" t="s">
        <v>75</v>
      </c>
    </row>
    <row r="19" spans="1:4" ht="16.5" thickBot="1" x14ac:dyDescent="0.3">
      <c r="A19" s="13"/>
      <c r="B19" s="14" t="s">
        <v>14</v>
      </c>
      <c r="C19" s="60">
        <f>SUM(C6:C16)</f>
        <v>0</v>
      </c>
      <c r="D19" s="61"/>
    </row>
    <row r="20" spans="1:4" x14ac:dyDescent="0.25">
      <c r="C20" s="3"/>
    </row>
    <row r="21" spans="1:4" x14ac:dyDescent="0.25">
      <c r="C21" s="3"/>
    </row>
    <row r="22" spans="1:4" x14ac:dyDescent="0.25">
      <c r="C22" s="3"/>
    </row>
    <row r="23" spans="1:4" x14ac:dyDescent="0.25">
      <c r="C23" s="3"/>
    </row>
    <row r="24" spans="1:4" x14ac:dyDescent="0.25">
      <c r="C24" s="3"/>
    </row>
    <row r="25" spans="1:4" x14ac:dyDescent="0.25">
      <c r="C25" s="3"/>
    </row>
    <row r="26" spans="1:4" x14ac:dyDescent="0.25">
      <c r="C26" s="3"/>
    </row>
    <row r="27" spans="1:4" x14ac:dyDescent="0.25">
      <c r="C27" s="3"/>
    </row>
    <row r="28" spans="1:4" x14ac:dyDescent="0.25">
      <c r="C28" s="3"/>
    </row>
    <row r="29" spans="1:4" x14ac:dyDescent="0.25">
      <c r="C29" s="3"/>
    </row>
    <row r="30" spans="1:4" x14ac:dyDescent="0.25">
      <c r="C30" s="3"/>
    </row>
    <row r="31" spans="1:4" x14ac:dyDescent="0.25">
      <c r="C31" s="3"/>
    </row>
    <row r="32" spans="1:4"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sheetData>
  <sheetProtection algorithmName="SHA-512" hashValue="DSPWpmpmKPlgfxVk1l+iRLdc58ffNu8W6uiNuspfNu/YV4NkIf/VpGV4LcpmRkKSFiHVKCW1LybXKbIbs81v/g==" saltValue="eQK49tMdrEWSKcu6IZvL9g==" spinCount="100000" sheet="1" objects="1" scenarios="1"/>
  <mergeCells count="9">
    <mergeCell ref="A15:A16"/>
    <mergeCell ref="A1:D1"/>
    <mergeCell ref="A3:D3"/>
    <mergeCell ref="A2:D2"/>
    <mergeCell ref="A5:A6"/>
    <mergeCell ref="A7:A8"/>
    <mergeCell ref="A9:A10"/>
    <mergeCell ref="A13:A14"/>
    <mergeCell ref="A11: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5CE3-8EF4-4B5C-AD44-223EC4E381B3}">
  <dimension ref="A1:J208"/>
  <sheetViews>
    <sheetView tabSelected="1" topLeftCell="A28" workbookViewId="0">
      <selection activeCell="B8" sqref="B8"/>
    </sheetView>
  </sheetViews>
  <sheetFormatPr defaultRowHeight="15" x14ac:dyDescent="0.25"/>
  <cols>
    <col min="1" max="1" width="9.140625" style="1"/>
    <col min="2" max="2" width="87.42578125" customWidth="1"/>
    <col min="3" max="3" width="16.85546875" style="2" customWidth="1"/>
    <col min="4" max="4" width="12.7109375" style="2" customWidth="1"/>
    <col min="5" max="5" width="20.85546875" style="2" customWidth="1"/>
    <col min="6" max="6" width="13.85546875" style="2" bestFit="1" customWidth="1"/>
  </cols>
  <sheetData>
    <row r="1" spans="1:10" ht="41.25" customHeight="1" thickBot="1" x14ac:dyDescent="0.3">
      <c r="A1" s="95" t="s">
        <v>77</v>
      </c>
      <c r="B1" s="96"/>
      <c r="C1" s="96"/>
      <c r="D1" s="96"/>
      <c r="E1" s="96"/>
      <c r="F1" s="97"/>
    </row>
    <row r="2" spans="1:10" ht="15.75" x14ac:dyDescent="0.25">
      <c r="A2" s="103" t="s">
        <v>91</v>
      </c>
      <c r="B2" s="104"/>
      <c r="C2" s="104"/>
      <c r="D2" s="104"/>
      <c r="E2" s="104"/>
      <c r="F2" s="105"/>
    </row>
    <row r="3" spans="1:10" ht="15.75" x14ac:dyDescent="0.25">
      <c r="A3" s="86" t="s">
        <v>74</v>
      </c>
      <c r="B3" s="87"/>
      <c r="C3" s="87"/>
      <c r="D3" s="87"/>
      <c r="E3" s="87"/>
      <c r="F3" s="88"/>
    </row>
    <row r="4" spans="1:10" s="1" customFormat="1" ht="48" thickBot="1" x14ac:dyDescent="0.3">
      <c r="A4" s="13"/>
      <c r="B4" s="14"/>
      <c r="C4" s="15" t="s">
        <v>4</v>
      </c>
      <c r="D4" s="15" t="s">
        <v>5</v>
      </c>
      <c r="E4" s="16" t="s">
        <v>1</v>
      </c>
      <c r="F4" s="42" t="s">
        <v>2</v>
      </c>
    </row>
    <row r="5" spans="1:10" ht="15.75" x14ac:dyDescent="0.25">
      <c r="A5" s="101">
        <v>1</v>
      </c>
      <c r="B5" s="17" t="s">
        <v>6</v>
      </c>
      <c r="C5" s="18"/>
      <c r="D5" s="18"/>
      <c r="E5" s="18"/>
      <c r="F5" s="106">
        <v>0.01</v>
      </c>
    </row>
    <row r="6" spans="1:10" ht="30.75" x14ac:dyDescent="0.25">
      <c r="A6" s="82"/>
      <c r="B6" s="19" t="s">
        <v>32</v>
      </c>
      <c r="C6" s="20">
        <v>3</v>
      </c>
      <c r="D6" s="50"/>
      <c r="E6" s="21">
        <f>SUM(C6*D6)</f>
        <v>0</v>
      </c>
      <c r="F6" s="107"/>
    </row>
    <row r="7" spans="1:10" ht="30.75" x14ac:dyDescent="0.25">
      <c r="A7" s="82"/>
      <c r="B7" s="113" t="s">
        <v>33</v>
      </c>
      <c r="C7" s="20">
        <v>3</v>
      </c>
      <c r="D7" s="50"/>
      <c r="E7" s="21">
        <f t="shared" ref="E7:E8" si="0">SUM(C7*D7)</f>
        <v>0</v>
      </c>
      <c r="F7" s="107"/>
    </row>
    <row r="8" spans="1:10" ht="30.75" x14ac:dyDescent="0.25">
      <c r="A8" s="82"/>
      <c r="B8" s="113" t="s">
        <v>34</v>
      </c>
      <c r="C8" s="20">
        <v>3</v>
      </c>
      <c r="D8" s="50"/>
      <c r="E8" s="21">
        <f t="shared" si="0"/>
        <v>0</v>
      </c>
      <c r="F8" s="107"/>
    </row>
    <row r="9" spans="1:10" ht="16.5" thickBot="1" x14ac:dyDescent="0.3">
      <c r="A9" s="102"/>
      <c r="B9" s="23" t="s">
        <v>76</v>
      </c>
      <c r="C9" s="24"/>
      <c r="D9" s="25"/>
      <c r="E9" s="26">
        <f>SUM(E6:E8)</f>
        <v>0</v>
      </c>
      <c r="F9" s="108"/>
      <c r="J9" s="5"/>
    </row>
    <row r="10" spans="1:10" ht="15.75" x14ac:dyDescent="0.25">
      <c r="A10" s="101">
        <v>2</v>
      </c>
      <c r="B10" s="17" t="s">
        <v>7</v>
      </c>
      <c r="C10" s="18"/>
      <c r="D10" s="27"/>
      <c r="E10" s="27"/>
      <c r="F10" s="106">
        <v>0.01</v>
      </c>
    </row>
    <row r="11" spans="1:10" s="4" customFormat="1" ht="15.75" x14ac:dyDescent="0.25">
      <c r="A11" s="82"/>
      <c r="B11" s="28" t="s">
        <v>35</v>
      </c>
      <c r="C11" s="29">
        <v>15</v>
      </c>
      <c r="D11" s="50"/>
      <c r="E11" s="21">
        <f t="shared" ref="E11:E17" si="1">SUM(C11*D11)</f>
        <v>0</v>
      </c>
      <c r="F11" s="107"/>
    </row>
    <row r="12" spans="1:10" s="4" customFormat="1" ht="30.75" x14ac:dyDescent="0.25">
      <c r="A12" s="82"/>
      <c r="B12" s="28" t="s">
        <v>36</v>
      </c>
      <c r="C12" s="29">
        <v>15</v>
      </c>
      <c r="D12" s="50"/>
      <c r="E12" s="21">
        <f t="shared" si="1"/>
        <v>0</v>
      </c>
      <c r="F12" s="107"/>
    </row>
    <row r="13" spans="1:10" s="4" customFormat="1" ht="15.75" x14ac:dyDescent="0.25">
      <c r="A13" s="82"/>
      <c r="B13" s="28" t="s">
        <v>37</v>
      </c>
      <c r="C13" s="29">
        <v>15</v>
      </c>
      <c r="D13" s="50"/>
      <c r="E13" s="21">
        <f t="shared" si="1"/>
        <v>0</v>
      </c>
      <c r="F13" s="107"/>
    </row>
    <row r="14" spans="1:10" s="4" customFormat="1" ht="30.75" x14ac:dyDescent="0.25">
      <c r="A14" s="82"/>
      <c r="B14" s="28" t="s">
        <v>38</v>
      </c>
      <c r="C14" s="29">
        <v>15</v>
      </c>
      <c r="D14" s="50"/>
      <c r="E14" s="21">
        <f t="shared" si="1"/>
        <v>0</v>
      </c>
      <c r="F14" s="107"/>
    </row>
    <row r="15" spans="1:10" s="4" customFormat="1" ht="30.75" x14ac:dyDescent="0.25">
      <c r="A15" s="82"/>
      <c r="B15" s="28" t="s">
        <v>39</v>
      </c>
      <c r="C15" s="29">
        <v>15</v>
      </c>
      <c r="D15" s="50"/>
      <c r="E15" s="21">
        <f t="shared" si="1"/>
        <v>0</v>
      </c>
      <c r="F15" s="107"/>
    </row>
    <row r="16" spans="1:10" s="4" customFormat="1" ht="15.75" x14ac:dyDescent="0.25">
      <c r="A16" s="82"/>
      <c r="B16" s="30" t="s">
        <v>40</v>
      </c>
      <c r="C16" s="29">
        <v>15</v>
      </c>
      <c r="D16" s="50"/>
      <c r="E16" s="21">
        <f t="shared" si="1"/>
        <v>0</v>
      </c>
      <c r="F16" s="107"/>
    </row>
    <row r="17" spans="1:6" s="4" customFormat="1" ht="30.75" x14ac:dyDescent="0.25">
      <c r="A17" s="82"/>
      <c r="B17" s="112" t="s">
        <v>41</v>
      </c>
      <c r="C17" s="29">
        <v>15</v>
      </c>
      <c r="D17" s="50"/>
      <c r="E17" s="21">
        <f t="shared" si="1"/>
        <v>0</v>
      </c>
      <c r="F17" s="107"/>
    </row>
    <row r="18" spans="1:6" ht="16.5" thickBot="1" x14ac:dyDescent="0.3">
      <c r="A18" s="102"/>
      <c r="B18" s="23" t="s">
        <v>76</v>
      </c>
      <c r="C18" s="24"/>
      <c r="D18" s="25"/>
      <c r="E18" s="26">
        <f>SUM(E11:E17)</f>
        <v>0</v>
      </c>
      <c r="F18" s="108"/>
    </row>
    <row r="19" spans="1:6" ht="15.75" x14ac:dyDescent="0.25">
      <c r="A19" s="109">
        <v>3</v>
      </c>
      <c r="B19" s="17" t="s">
        <v>8</v>
      </c>
      <c r="C19" s="18"/>
      <c r="D19" s="27"/>
      <c r="E19" s="27"/>
      <c r="F19" s="106">
        <v>0.01</v>
      </c>
    </row>
    <row r="20" spans="1:6" ht="15.75" x14ac:dyDescent="0.25">
      <c r="A20" s="110"/>
      <c r="B20" s="28" t="s">
        <v>92</v>
      </c>
      <c r="C20" s="20">
        <v>5</v>
      </c>
      <c r="D20" s="50"/>
      <c r="E20" s="21">
        <f t="shared" ref="E20:E28" si="2">SUM(C20*D20)</f>
        <v>0</v>
      </c>
      <c r="F20" s="107"/>
    </row>
    <row r="21" spans="1:6" ht="15.75" x14ac:dyDescent="0.25">
      <c r="A21" s="110"/>
      <c r="B21" s="28" t="s">
        <v>93</v>
      </c>
      <c r="C21" s="20">
        <v>5</v>
      </c>
      <c r="D21" s="50"/>
      <c r="E21" s="21">
        <f t="shared" si="2"/>
        <v>0</v>
      </c>
      <c r="F21" s="107"/>
    </row>
    <row r="22" spans="1:6" ht="15.75" x14ac:dyDescent="0.25">
      <c r="A22" s="110"/>
      <c r="B22" s="28" t="s">
        <v>94</v>
      </c>
      <c r="C22" s="20">
        <v>5</v>
      </c>
      <c r="D22" s="50"/>
      <c r="E22" s="21">
        <f t="shared" si="2"/>
        <v>0</v>
      </c>
      <c r="F22" s="107"/>
    </row>
    <row r="23" spans="1:6" ht="15.75" x14ac:dyDescent="0.25">
      <c r="A23" s="110"/>
      <c r="B23" s="28" t="s">
        <v>42</v>
      </c>
      <c r="C23" s="20">
        <v>5</v>
      </c>
      <c r="D23" s="50"/>
      <c r="E23" s="21">
        <f t="shared" si="2"/>
        <v>0</v>
      </c>
      <c r="F23" s="107"/>
    </row>
    <row r="24" spans="1:6" ht="15.75" x14ac:dyDescent="0.25">
      <c r="A24" s="110"/>
      <c r="B24" s="28" t="s">
        <v>43</v>
      </c>
      <c r="C24" s="20">
        <v>5</v>
      </c>
      <c r="D24" s="50"/>
      <c r="E24" s="21">
        <f t="shared" si="2"/>
        <v>0</v>
      </c>
      <c r="F24" s="107"/>
    </row>
    <row r="25" spans="1:6" ht="15.75" x14ac:dyDescent="0.25">
      <c r="A25" s="110"/>
      <c r="B25" s="28" t="s">
        <v>44</v>
      </c>
      <c r="C25" s="20">
        <v>5</v>
      </c>
      <c r="D25" s="50"/>
      <c r="E25" s="21">
        <f t="shared" si="2"/>
        <v>0</v>
      </c>
      <c r="F25" s="107"/>
    </row>
    <row r="26" spans="1:6" ht="15.75" x14ac:dyDescent="0.25">
      <c r="A26" s="110"/>
      <c r="B26" s="28" t="s">
        <v>45</v>
      </c>
      <c r="C26" s="20">
        <v>5</v>
      </c>
      <c r="D26" s="50"/>
      <c r="E26" s="21">
        <f t="shared" si="2"/>
        <v>0</v>
      </c>
      <c r="F26" s="107"/>
    </row>
    <row r="27" spans="1:6" ht="15.75" x14ac:dyDescent="0.25">
      <c r="A27" s="110"/>
      <c r="B27" s="28" t="s">
        <v>47</v>
      </c>
      <c r="C27" s="20">
        <v>5</v>
      </c>
      <c r="D27" s="50"/>
      <c r="E27" s="21">
        <f t="shared" si="2"/>
        <v>0</v>
      </c>
      <c r="F27" s="107"/>
    </row>
    <row r="28" spans="1:6" ht="15.75" x14ac:dyDescent="0.25">
      <c r="A28" s="110"/>
      <c r="B28" s="31" t="s">
        <v>46</v>
      </c>
      <c r="C28" s="32">
        <v>5</v>
      </c>
      <c r="D28" s="62"/>
      <c r="E28" s="33">
        <f t="shared" si="2"/>
        <v>0</v>
      </c>
      <c r="F28" s="107"/>
    </row>
    <row r="29" spans="1:6" ht="16.5" thickBot="1" x14ac:dyDescent="0.3">
      <c r="A29" s="111"/>
      <c r="B29" s="23" t="s">
        <v>76</v>
      </c>
      <c r="C29" s="24"/>
      <c r="D29" s="25"/>
      <c r="E29" s="26">
        <f>SUM(E20:E28)</f>
        <v>0</v>
      </c>
      <c r="F29" s="108"/>
    </row>
    <row r="30" spans="1:6" ht="15.75" x14ac:dyDescent="0.25">
      <c r="A30" s="109">
        <v>4</v>
      </c>
      <c r="B30" s="17" t="s">
        <v>9</v>
      </c>
      <c r="C30" s="34"/>
      <c r="D30" s="35"/>
      <c r="E30" s="34"/>
      <c r="F30" s="106">
        <v>5.0000000000000001E-3</v>
      </c>
    </row>
    <row r="31" spans="1:6" ht="15.75" x14ac:dyDescent="0.25">
      <c r="A31" s="110"/>
      <c r="B31" s="28" t="s">
        <v>15</v>
      </c>
      <c r="C31" s="20">
        <v>4</v>
      </c>
      <c r="D31" s="50"/>
      <c r="E31" s="21">
        <f t="shared" ref="E31:E40" si="3">SUM(C31*D31)</f>
        <v>0</v>
      </c>
      <c r="F31" s="107"/>
    </row>
    <row r="32" spans="1:6" ht="15.75" x14ac:dyDescent="0.25">
      <c r="A32" s="110"/>
      <c r="B32" s="28" t="s">
        <v>16</v>
      </c>
      <c r="C32" s="20">
        <v>4</v>
      </c>
      <c r="D32" s="50"/>
      <c r="E32" s="21">
        <f t="shared" si="3"/>
        <v>0</v>
      </c>
      <c r="F32" s="107"/>
    </row>
    <row r="33" spans="1:6" ht="15.75" x14ac:dyDescent="0.25">
      <c r="A33" s="110"/>
      <c r="B33" s="28" t="s">
        <v>17</v>
      </c>
      <c r="C33" s="20">
        <v>4</v>
      </c>
      <c r="D33" s="50"/>
      <c r="E33" s="21">
        <f t="shared" si="3"/>
        <v>0</v>
      </c>
      <c r="F33" s="107"/>
    </row>
    <row r="34" spans="1:6" ht="15.75" x14ac:dyDescent="0.25">
      <c r="A34" s="110"/>
      <c r="B34" s="28" t="s">
        <v>27</v>
      </c>
      <c r="C34" s="20">
        <v>4</v>
      </c>
      <c r="D34" s="50"/>
      <c r="E34" s="21">
        <f t="shared" si="3"/>
        <v>0</v>
      </c>
      <c r="F34" s="107"/>
    </row>
    <row r="35" spans="1:6" ht="15.75" x14ac:dyDescent="0.25">
      <c r="A35" s="110"/>
      <c r="B35" s="28" t="s">
        <v>18</v>
      </c>
      <c r="C35" s="20">
        <v>4</v>
      </c>
      <c r="D35" s="50"/>
      <c r="E35" s="21">
        <f t="shared" si="3"/>
        <v>0</v>
      </c>
      <c r="F35" s="107"/>
    </row>
    <row r="36" spans="1:6" ht="15.75" x14ac:dyDescent="0.25">
      <c r="A36" s="110"/>
      <c r="B36" s="28" t="s">
        <v>19</v>
      </c>
      <c r="C36" s="20">
        <v>4</v>
      </c>
      <c r="D36" s="50"/>
      <c r="E36" s="21">
        <f t="shared" si="3"/>
        <v>0</v>
      </c>
      <c r="F36" s="107"/>
    </row>
    <row r="37" spans="1:6" ht="15.75" x14ac:dyDescent="0.25">
      <c r="A37" s="110"/>
      <c r="B37" s="28" t="s">
        <v>20</v>
      </c>
      <c r="C37" s="20">
        <v>4</v>
      </c>
      <c r="D37" s="50"/>
      <c r="E37" s="21">
        <f t="shared" si="3"/>
        <v>0</v>
      </c>
      <c r="F37" s="107"/>
    </row>
    <row r="38" spans="1:6" ht="15.75" x14ac:dyDescent="0.25">
      <c r="A38" s="110"/>
      <c r="B38" s="28" t="s">
        <v>21</v>
      </c>
      <c r="C38" s="20">
        <v>4</v>
      </c>
      <c r="D38" s="50"/>
      <c r="E38" s="21">
        <f t="shared" si="3"/>
        <v>0</v>
      </c>
      <c r="F38" s="107"/>
    </row>
    <row r="39" spans="1:6" ht="15.75" x14ac:dyDescent="0.25">
      <c r="A39" s="110"/>
      <c r="B39" s="28" t="s">
        <v>22</v>
      </c>
      <c r="C39" s="20">
        <v>4</v>
      </c>
      <c r="D39" s="50"/>
      <c r="E39" s="21">
        <f t="shared" si="3"/>
        <v>0</v>
      </c>
      <c r="F39" s="107"/>
    </row>
    <row r="40" spans="1:6" ht="18" customHeight="1" x14ac:dyDescent="0.25">
      <c r="A40" s="110"/>
      <c r="B40" s="31" t="s">
        <v>23</v>
      </c>
      <c r="C40" s="32">
        <v>4</v>
      </c>
      <c r="D40" s="62"/>
      <c r="E40" s="21">
        <f t="shared" si="3"/>
        <v>0</v>
      </c>
      <c r="F40" s="107"/>
    </row>
    <row r="41" spans="1:6" ht="18" customHeight="1" thickBot="1" x14ac:dyDescent="0.3">
      <c r="A41" s="111"/>
      <c r="B41" s="23" t="s">
        <v>76</v>
      </c>
      <c r="C41" s="24"/>
      <c r="D41" s="25"/>
      <c r="E41" s="26">
        <f>SUM(E31:E40)</f>
        <v>0</v>
      </c>
      <c r="F41" s="108"/>
    </row>
    <row r="42" spans="1:6" ht="15.75" x14ac:dyDescent="0.25">
      <c r="A42" s="109">
        <v>5</v>
      </c>
      <c r="B42" s="17" t="s">
        <v>3</v>
      </c>
      <c r="C42" s="18"/>
      <c r="D42" s="27"/>
      <c r="E42" s="18"/>
      <c r="F42" s="106">
        <v>5.0000000000000001E-3</v>
      </c>
    </row>
    <row r="43" spans="1:6" ht="30.75" x14ac:dyDescent="0.25">
      <c r="A43" s="110"/>
      <c r="B43" s="28" t="s">
        <v>25</v>
      </c>
      <c r="C43" s="20">
        <v>2</v>
      </c>
      <c r="D43" s="50"/>
      <c r="E43" s="21">
        <f t="shared" ref="E43:E45" si="4">SUM(C43*D43)</f>
        <v>0</v>
      </c>
      <c r="F43" s="107"/>
    </row>
    <row r="44" spans="1:6" ht="15.75" x14ac:dyDescent="0.25">
      <c r="A44" s="110"/>
      <c r="B44" s="22" t="s">
        <v>24</v>
      </c>
      <c r="C44" s="20">
        <v>4</v>
      </c>
      <c r="D44" s="50"/>
      <c r="E44" s="21">
        <f t="shared" si="4"/>
        <v>0</v>
      </c>
      <c r="F44" s="107"/>
    </row>
    <row r="45" spans="1:6" ht="15.75" x14ac:dyDescent="0.25">
      <c r="A45" s="110"/>
      <c r="B45" s="31" t="s">
        <v>26</v>
      </c>
      <c r="C45" s="32">
        <v>4</v>
      </c>
      <c r="D45" s="62"/>
      <c r="E45" s="33">
        <f t="shared" si="4"/>
        <v>0</v>
      </c>
      <c r="F45" s="107"/>
    </row>
    <row r="46" spans="1:6" ht="16.5" thickBot="1" x14ac:dyDescent="0.3">
      <c r="A46" s="111"/>
      <c r="B46" s="23" t="s">
        <v>76</v>
      </c>
      <c r="C46" s="24"/>
      <c r="D46" s="25"/>
      <c r="E46" s="26">
        <f>SUM(E43:E45)</f>
        <v>0</v>
      </c>
      <c r="F46" s="108"/>
    </row>
    <row r="47" spans="1:6" ht="47.25" x14ac:dyDescent="0.25">
      <c r="A47" s="101">
        <v>6</v>
      </c>
      <c r="B47" s="36" t="s">
        <v>73</v>
      </c>
      <c r="C47" s="18"/>
      <c r="D47" s="27"/>
      <c r="E47" s="37"/>
      <c r="F47" s="92" t="s">
        <v>75</v>
      </c>
    </row>
    <row r="48" spans="1:6" ht="15.75" x14ac:dyDescent="0.25">
      <c r="A48" s="82"/>
      <c r="B48" s="22" t="s">
        <v>28</v>
      </c>
      <c r="C48" s="20"/>
      <c r="D48" s="50"/>
      <c r="E48" s="98" t="s">
        <v>72</v>
      </c>
      <c r="F48" s="93"/>
    </row>
    <row r="49" spans="1:6" ht="15.75" x14ac:dyDescent="0.25">
      <c r="A49" s="82"/>
      <c r="B49" s="22" t="s">
        <v>29</v>
      </c>
      <c r="C49" s="20"/>
      <c r="D49" s="50"/>
      <c r="E49" s="99"/>
      <c r="F49" s="93"/>
    </row>
    <row r="50" spans="1:6" ht="15.75" x14ac:dyDescent="0.25">
      <c r="A50" s="82"/>
      <c r="B50" s="22" t="s">
        <v>30</v>
      </c>
      <c r="C50" s="20"/>
      <c r="D50" s="50"/>
      <c r="E50" s="99"/>
      <c r="F50" s="93"/>
    </row>
    <row r="51" spans="1:6" ht="16.5" thickBot="1" x14ac:dyDescent="0.3">
      <c r="A51" s="102"/>
      <c r="B51" s="38" t="s">
        <v>31</v>
      </c>
      <c r="C51" s="24"/>
      <c r="D51" s="63"/>
      <c r="E51" s="100"/>
      <c r="F51" s="93"/>
    </row>
    <row r="52" spans="1:6" s="2" customFormat="1" ht="16.5" thickBot="1" x14ac:dyDescent="0.3">
      <c r="A52" s="39"/>
      <c r="B52" s="39" t="s">
        <v>14</v>
      </c>
      <c r="C52" s="20"/>
      <c r="D52" s="40"/>
      <c r="E52" s="41">
        <f>SUM(E9+E18+E29+E41+E46 )</f>
        <v>0</v>
      </c>
      <c r="F52" s="94"/>
    </row>
    <row r="53" spans="1:6" s="2" customFormat="1" x14ac:dyDescent="0.25">
      <c r="A53" s="1"/>
      <c r="B53"/>
      <c r="D53" s="3"/>
      <c r="E53" s="3"/>
    </row>
    <row r="54" spans="1:6" s="2" customFormat="1" x14ac:dyDescent="0.25">
      <c r="A54" s="1"/>
      <c r="B54"/>
      <c r="D54" s="3"/>
      <c r="E54" s="3"/>
    </row>
    <row r="55" spans="1:6" s="2" customFormat="1" x14ac:dyDescent="0.25">
      <c r="A55" s="1"/>
      <c r="B55"/>
      <c r="D55" s="3"/>
      <c r="E55" s="3"/>
    </row>
    <row r="56" spans="1:6" s="2" customFormat="1" x14ac:dyDescent="0.25">
      <c r="A56" s="1"/>
      <c r="B56"/>
      <c r="D56" s="3"/>
      <c r="E56" s="3"/>
    </row>
    <row r="57" spans="1:6" s="2" customFormat="1" x14ac:dyDescent="0.25">
      <c r="A57" s="1"/>
      <c r="B57"/>
      <c r="D57" s="3"/>
      <c r="E57" s="3"/>
    </row>
    <row r="58" spans="1:6" s="2" customFormat="1" x14ac:dyDescent="0.25">
      <c r="A58" s="1"/>
      <c r="B58"/>
      <c r="D58" s="3"/>
      <c r="E58" s="3"/>
    </row>
    <row r="59" spans="1:6" s="2" customFormat="1" x14ac:dyDescent="0.25">
      <c r="A59" s="1"/>
      <c r="B59"/>
      <c r="D59" s="3"/>
      <c r="E59" s="3"/>
    </row>
    <row r="60" spans="1:6" s="2" customFormat="1" x14ac:dyDescent="0.25">
      <c r="A60" s="1"/>
      <c r="B60"/>
      <c r="D60" s="3"/>
      <c r="E60" s="3"/>
    </row>
    <row r="61" spans="1:6" s="2" customFormat="1" x14ac:dyDescent="0.25">
      <c r="A61" s="1"/>
      <c r="B61"/>
      <c r="D61" s="3"/>
      <c r="E61" s="3"/>
    </row>
    <row r="62" spans="1:6" s="2" customFormat="1" x14ac:dyDescent="0.25">
      <c r="A62" s="1"/>
      <c r="B62"/>
      <c r="D62" s="3"/>
    </row>
    <row r="63" spans="1:6" s="2" customFormat="1" x14ac:dyDescent="0.25">
      <c r="A63" s="1"/>
      <c r="B63"/>
      <c r="D63" s="3"/>
    </row>
    <row r="64" spans="1:6" s="2" customFormat="1" x14ac:dyDescent="0.25">
      <c r="A64" s="1"/>
      <c r="B64"/>
      <c r="D64" s="3"/>
    </row>
    <row r="65" spans="1:4" s="2" customFormat="1" x14ac:dyDescent="0.25">
      <c r="A65" s="1"/>
      <c r="B65"/>
      <c r="D65" s="3"/>
    </row>
    <row r="66" spans="1:4" s="2" customFormat="1" x14ac:dyDescent="0.25">
      <c r="A66" s="1"/>
      <c r="B66"/>
      <c r="D66" s="3"/>
    </row>
    <row r="67" spans="1:4" s="2" customFormat="1" x14ac:dyDescent="0.25">
      <c r="A67" s="1"/>
      <c r="B67"/>
      <c r="D67" s="3"/>
    </row>
    <row r="68" spans="1:4" s="2" customFormat="1" x14ac:dyDescent="0.25">
      <c r="A68" s="1"/>
      <c r="B68"/>
      <c r="D68" s="3"/>
    </row>
    <row r="69" spans="1:4" s="2" customFormat="1" x14ac:dyDescent="0.25">
      <c r="A69" s="1"/>
      <c r="B69"/>
      <c r="D69" s="3"/>
    </row>
    <row r="70" spans="1:4" s="2" customFormat="1" x14ac:dyDescent="0.25">
      <c r="A70" s="1"/>
      <c r="B70"/>
      <c r="D70" s="3"/>
    </row>
    <row r="71" spans="1:4" s="2" customFormat="1" x14ac:dyDescent="0.25">
      <c r="A71" s="1"/>
      <c r="B71"/>
      <c r="D71" s="3"/>
    </row>
    <row r="72" spans="1:4" s="2" customFormat="1" x14ac:dyDescent="0.25">
      <c r="A72" s="1"/>
      <c r="B72"/>
      <c r="D72" s="3"/>
    </row>
    <row r="73" spans="1:4" s="2" customFormat="1" x14ac:dyDescent="0.25">
      <c r="A73" s="1"/>
      <c r="B73"/>
      <c r="D73" s="3"/>
    </row>
    <row r="74" spans="1:4" s="2" customFormat="1" x14ac:dyDescent="0.25">
      <c r="A74" s="1"/>
      <c r="B74"/>
      <c r="D74" s="3"/>
    </row>
    <row r="75" spans="1:4" s="2" customFormat="1" x14ac:dyDescent="0.25">
      <c r="A75" s="1"/>
      <c r="B75"/>
      <c r="D75" s="3"/>
    </row>
    <row r="76" spans="1:4" s="2" customFormat="1" x14ac:dyDescent="0.25">
      <c r="A76" s="1"/>
      <c r="B76"/>
      <c r="D76" s="3"/>
    </row>
    <row r="77" spans="1:4" s="2" customFormat="1" x14ac:dyDescent="0.25">
      <c r="A77" s="1"/>
      <c r="B77"/>
      <c r="D77" s="3"/>
    </row>
    <row r="78" spans="1:4" s="2" customFormat="1" x14ac:dyDescent="0.25">
      <c r="A78" s="1"/>
      <c r="B78"/>
      <c r="D78" s="3"/>
    </row>
    <row r="79" spans="1:4" s="2" customFormat="1" x14ac:dyDescent="0.25">
      <c r="A79" s="1"/>
      <c r="B79"/>
      <c r="D79" s="3"/>
    </row>
    <row r="80" spans="1:4" s="2" customFormat="1" x14ac:dyDescent="0.25">
      <c r="A80" s="1"/>
      <c r="B80"/>
      <c r="D80" s="3"/>
    </row>
    <row r="81" spans="1:4" s="2" customFormat="1" x14ac:dyDescent="0.25">
      <c r="A81" s="1"/>
      <c r="B81"/>
      <c r="D81" s="3"/>
    </row>
    <row r="82" spans="1:4" s="2" customFormat="1" x14ac:dyDescent="0.25">
      <c r="A82" s="1"/>
      <c r="B82"/>
      <c r="D82" s="3"/>
    </row>
    <row r="83" spans="1:4" s="2" customFormat="1" x14ac:dyDescent="0.25">
      <c r="A83" s="1"/>
      <c r="B83"/>
      <c r="D83" s="3"/>
    </row>
    <row r="84" spans="1:4" s="2" customFormat="1" x14ac:dyDescent="0.25">
      <c r="A84" s="1"/>
      <c r="B84"/>
      <c r="D84" s="3"/>
    </row>
    <row r="85" spans="1:4" s="2" customFormat="1" x14ac:dyDescent="0.25">
      <c r="A85" s="1"/>
      <c r="B85"/>
      <c r="D85" s="3"/>
    </row>
    <row r="86" spans="1:4" s="2" customFormat="1" x14ac:dyDescent="0.25">
      <c r="A86" s="1"/>
      <c r="B86"/>
      <c r="D86" s="3"/>
    </row>
    <row r="87" spans="1:4" s="2" customFormat="1" x14ac:dyDescent="0.25">
      <c r="A87" s="1"/>
      <c r="B87"/>
      <c r="D87" s="3"/>
    </row>
    <row r="88" spans="1:4" s="2" customFormat="1" x14ac:dyDescent="0.25">
      <c r="A88" s="1"/>
      <c r="B88"/>
      <c r="D88" s="3"/>
    </row>
    <row r="89" spans="1:4" s="2" customFormat="1" x14ac:dyDescent="0.25">
      <c r="A89" s="1"/>
      <c r="B89"/>
      <c r="D89" s="3"/>
    </row>
    <row r="90" spans="1:4" s="2" customFormat="1" x14ac:dyDescent="0.25">
      <c r="A90" s="1"/>
      <c r="B90"/>
      <c r="D90" s="3"/>
    </row>
    <row r="91" spans="1:4" s="2" customFormat="1" x14ac:dyDescent="0.25">
      <c r="A91" s="1"/>
      <c r="B91"/>
      <c r="D91" s="3"/>
    </row>
    <row r="92" spans="1:4" s="2" customFormat="1" x14ac:dyDescent="0.25">
      <c r="A92" s="1"/>
      <c r="B92"/>
      <c r="D92" s="3"/>
    </row>
    <row r="93" spans="1:4" s="2" customFormat="1" x14ac:dyDescent="0.25">
      <c r="A93" s="1"/>
      <c r="B93"/>
      <c r="D93" s="3"/>
    </row>
    <row r="94" spans="1:4" s="2" customFormat="1" x14ac:dyDescent="0.25">
      <c r="A94" s="1"/>
      <c r="B94"/>
      <c r="D94" s="3"/>
    </row>
    <row r="95" spans="1:4" s="2" customFormat="1" x14ac:dyDescent="0.25">
      <c r="A95" s="1"/>
      <c r="B95"/>
      <c r="D95" s="3"/>
    </row>
    <row r="96" spans="1:4" s="2" customFormat="1" x14ac:dyDescent="0.25">
      <c r="A96" s="1"/>
      <c r="B96"/>
      <c r="D96" s="3"/>
    </row>
    <row r="97" spans="1:4" s="2" customFormat="1" x14ac:dyDescent="0.25">
      <c r="A97" s="1"/>
      <c r="B97"/>
      <c r="D97" s="3"/>
    </row>
    <row r="98" spans="1:4" s="2" customFormat="1" x14ac:dyDescent="0.25">
      <c r="A98" s="1"/>
      <c r="B98"/>
      <c r="D98" s="3"/>
    </row>
    <row r="99" spans="1:4" s="2" customFormat="1" x14ac:dyDescent="0.25">
      <c r="A99" s="1"/>
      <c r="B99"/>
      <c r="D99" s="3"/>
    </row>
    <row r="100" spans="1:4" s="2" customFormat="1" x14ac:dyDescent="0.25">
      <c r="A100" s="1"/>
      <c r="B100"/>
      <c r="D100" s="3"/>
    </row>
    <row r="101" spans="1:4" s="2" customFormat="1" x14ac:dyDescent="0.25">
      <c r="A101" s="1"/>
      <c r="B101"/>
      <c r="D101" s="3"/>
    </row>
    <row r="102" spans="1:4" s="2" customFormat="1" x14ac:dyDescent="0.25">
      <c r="A102" s="1"/>
      <c r="B102"/>
      <c r="D102" s="3"/>
    </row>
    <row r="103" spans="1:4" s="2" customFormat="1" x14ac:dyDescent="0.25">
      <c r="A103" s="1"/>
      <c r="B103"/>
      <c r="D103" s="3"/>
    </row>
    <row r="104" spans="1:4" s="2" customFormat="1" x14ac:dyDescent="0.25">
      <c r="A104" s="1"/>
      <c r="B104"/>
      <c r="D104" s="3"/>
    </row>
    <row r="105" spans="1:4" s="2" customFormat="1" x14ac:dyDescent="0.25">
      <c r="A105" s="1"/>
      <c r="B105"/>
      <c r="D105" s="3"/>
    </row>
    <row r="106" spans="1:4" s="2" customFormat="1" x14ac:dyDescent="0.25">
      <c r="A106" s="1"/>
      <c r="B106"/>
      <c r="D106" s="3"/>
    </row>
    <row r="107" spans="1:4" s="2" customFormat="1" x14ac:dyDescent="0.25">
      <c r="A107" s="1"/>
      <c r="B107"/>
      <c r="D107" s="3"/>
    </row>
    <row r="108" spans="1:4" s="2" customFormat="1" x14ac:dyDescent="0.25">
      <c r="A108" s="1"/>
      <c r="B108"/>
      <c r="D108" s="3"/>
    </row>
    <row r="109" spans="1:4" s="2" customFormat="1" x14ac:dyDescent="0.25">
      <c r="A109" s="1"/>
      <c r="B109"/>
      <c r="D109" s="3"/>
    </row>
    <row r="110" spans="1:4" s="2" customFormat="1" x14ac:dyDescent="0.25">
      <c r="A110" s="1"/>
      <c r="B110"/>
      <c r="D110" s="3"/>
    </row>
    <row r="111" spans="1:4" s="2" customFormat="1" x14ac:dyDescent="0.25">
      <c r="A111" s="1"/>
      <c r="B111"/>
      <c r="D111" s="3"/>
    </row>
    <row r="112" spans="1:4" s="2" customFormat="1" x14ac:dyDescent="0.25">
      <c r="A112" s="1"/>
      <c r="B112"/>
      <c r="D112" s="3"/>
    </row>
    <row r="113" spans="1:4" s="2" customFormat="1" x14ac:dyDescent="0.25">
      <c r="A113" s="1"/>
      <c r="B113"/>
      <c r="D113" s="3"/>
    </row>
    <row r="114" spans="1:4" s="2" customFormat="1" x14ac:dyDescent="0.25">
      <c r="A114" s="1"/>
      <c r="B114"/>
      <c r="D114" s="3"/>
    </row>
    <row r="115" spans="1:4" s="2" customFormat="1" x14ac:dyDescent="0.25">
      <c r="A115" s="1"/>
      <c r="B115"/>
      <c r="D115" s="3"/>
    </row>
    <row r="116" spans="1:4" s="2" customFormat="1" x14ac:dyDescent="0.25">
      <c r="A116" s="1"/>
      <c r="B116"/>
      <c r="D116" s="3"/>
    </row>
    <row r="117" spans="1:4" s="2" customFormat="1" x14ac:dyDescent="0.25">
      <c r="A117" s="1"/>
      <c r="B117"/>
      <c r="D117" s="3"/>
    </row>
    <row r="118" spans="1:4" s="2" customFormat="1" x14ac:dyDescent="0.25">
      <c r="A118" s="1"/>
      <c r="B118"/>
      <c r="D118" s="3"/>
    </row>
    <row r="119" spans="1:4" s="2" customFormat="1" x14ac:dyDescent="0.25">
      <c r="A119" s="1"/>
      <c r="B119"/>
      <c r="D119" s="3"/>
    </row>
    <row r="120" spans="1:4" s="2" customFormat="1" x14ac:dyDescent="0.25">
      <c r="A120" s="1"/>
      <c r="B120"/>
      <c r="D120" s="3"/>
    </row>
    <row r="121" spans="1:4" s="2" customFormat="1" x14ac:dyDescent="0.25">
      <c r="A121" s="1"/>
      <c r="B121"/>
      <c r="D121" s="3"/>
    </row>
    <row r="122" spans="1:4" s="2" customFormat="1" x14ac:dyDescent="0.25">
      <c r="A122" s="1"/>
      <c r="B122"/>
      <c r="D122" s="3"/>
    </row>
    <row r="123" spans="1:4" s="2" customFormat="1" x14ac:dyDescent="0.25">
      <c r="A123" s="1"/>
      <c r="B123"/>
      <c r="D123" s="3"/>
    </row>
    <row r="124" spans="1:4" s="2" customFormat="1" x14ac:dyDescent="0.25">
      <c r="A124" s="1"/>
      <c r="B124"/>
      <c r="D124" s="3"/>
    </row>
    <row r="125" spans="1:4" s="2" customFormat="1" x14ac:dyDescent="0.25">
      <c r="A125" s="1"/>
      <c r="B125"/>
      <c r="D125" s="3"/>
    </row>
    <row r="126" spans="1:4" s="2" customFormat="1" x14ac:dyDescent="0.25">
      <c r="A126" s="1"/>
      <c r="B126"/>
      <c r="D126" s="3"/>
    </row>
    <row r="127" spans="1:4" s="2" customFormat="1" x14ac:dyDescent="0.25">
      <c r="A127" s="1"/>
      <c r="B127"/>
      <c r="D127" s="3"/>
    </row>
    <row r="128" spans="1:4" s="2" customFormat="1" x14ac:dyDescent="0.25">
      <c r="A128" s="1"/>
      <c r="B128"/>
      <c r="D128" s="3"/>
    </row>
    <row r="129" spans="1:4" s="2" customFormat="1" x14ac:dyDescent="0.25">
      <c r="A129" s="1"/>
      <c r="B129"/>
      <c r="D129" s="3"/>
    </row>
    <row r="130" spans="1:4" s="2" customFormat="1" x14ac:dyDescent="0.25">
      <c r="A130" s="1"/>
      <c r="B130"/>
      <c r="D130" s="3"/>
    </row>
    <row r="131" spans="1:4" s="2" customFormat="1" x14ac:dyDescent="0.25">
      <c r="A131" s="1"/>
      <c r="B131"/>
      <c r="D131" s="3"/>
    </row>
    <row r="132" spans="1:4" s="2" customFormat="1" x14ac:dyDescent="0.25">
      <c r="A132" s="1"/>
      <c r="B132"/>
      <c r="D132" s="3"/>
    </row>
    <row r="133" spans="1:4" s="2" customFormat="1" x14ac:dyDescent="0.25">
      <c r="A133" s="1"/>
      <c r="B133"/>
      <c r="D133" s="3"/>
    </row>
    <row r="134" spans="1:4" s="2" customFormat="1" x14ac:dyDescent="0.25">
      <c r="A134" s="1"/>
      <c r="B134"/>
      <c r="D134" s="3"/>
    </row>
    <row r="135" spans="1:4" s="2" customFormat="1" x14ac:dyDescent="0.25">
      <c r="A135" s="1"/>
      <c r="B135"/>
      <c r="D135" s="3"/>
    </row>
    <row r="136" spans="1:4" s="2" customFormat="1" x14ac:dyDescent="0.25">
      <c r="A136" s="1"/>
      <c r="B136"/>
      <c r="D136" s="3"/>
    </row>
    <row r="137" spans="1:4" s="2" customFormat="1" x14ac:dyDescent="0.25">
      <c r="A137" s="1"/>
      <c r="B137"/>
      <c r="D137" s="3"/>
    </row>
    <row r="138" spans="1:4" s="2" customFormat="1" x14ac:dyDescent="0.25">
      <c r="A138" s="1"/>
      <c r="B138"/>
      <c r="D138" s="3"/>
    </row>
    <row r="139" spans="1:4" s="2" customFormat="1" x14ac:dyDescent="0.25">
      <c r="A139" s="1"/>
      <c r="B139"/>
      <c r="D139" s="3"/>
    </row>
    <row r="140" spans="1:4" s="2" customFormat="1" x14ac:dyDescent="0.25">
      <c r="A140" s="1"/>
      <c r="B140"/>
      <c r="D140" s="3"/>
    </row>
    <row r="141" spans="1:4" s="2" customFormat="1" x14ac:dyDescent="0.25">
      <c r="A141" s="1"/>
      <c r="B141"/>
      <c r="D141" s="3"/>
    </row>
    <row r="142" spans="1:4" s="2" customFormat="1" x14ac:dyDescent="0.25">
      <c r="A142" s="1"/>
      <c r="B142"/>
      <c r="D142" s="3"/>
    </row>
    <row r="143" spans="1:4" s="2" customFormat="1" x14ac:dyDescent="0.25">
      <c r="A143" s="1"/>
      <c r="B143"/>
      <c r="D143" s="3"/>
    </row>
    <row r="144" spans="1:4" s="2" customFormat="1" x14ac:dyDescent="0.25">
      <c r="A144" s="1"/>
      <c r="B144"/>
      <c r="D144" s="3"/>
    </row>
    <row r="145" spans="1:4" s="2" customFormat="1" x14ac:dyDescent="0.25">
      <c r="A145" s="1"/>
      <c r="B145"/>
      <c r="D145" s="3"/>
    </row>
    <row r="146" spans="1:4" s="2" customFormat="1" x14ac:dyDescent="0.25">
      <c r="A146" s="1"/>
      <c r="B146"/>
      <c r="D146" s="3"/>
    </row>
    <row r="147" spans="1:4" s="2" customFormat="1" x14ac:dyDescent="0.25">
      <c r="A147" s="1"/>
      <c r="B147"/>
      <c r="D147" s="3"/>
    </row>
    <row r="148" spans="1:4" s="2" customFormat="1" x14ac:dyDescent="0.25">
      <c r="A148" s="1"/>
      <c r="B148"/>
      <c r="D148" s="3"/>
    </row>
    <row r="149" spans="1:4" s="2" customFormat="1" x14ac:dyDescent="0.25">
      <c r="A149" s="1"/>
      <c r="B149"/>
      <c r="D149" s="3"/>
    </row>
    <row r="150" spans="1:4" s="2" customFormat="1" x14ac:dyDescent="0.25">
      <c r="A150" s="1"/>
      <c r="B150"/>
      <c r="D150" s="3"/>
    </row>
    <row r="151" spans="1:4" s="2" customFormat="1" x14ac:dyDescent="0.25">
      <c r="A151" s="1"/>
      <c r="B151"/>
      <c r="D151" s="3"/>
    </row>
    <row r="152" spans="1:4" s="2" customFormat="1" x14ac:dyDescent="0.25">
      <c r="A152" s="1"/>
      <c r="B152"/>
      <c r="D152" s="3"/>
    </row>
    <row r="153" spans="1:4" s="2" customFormat="1" x14ac:dyDescent="0.25">
      <c r="A153" s="1"/>
      <c r="B153"/>
      <c r="D153" s="3"/>
    </row>
    <row r="154" spans="1:4" s="2" customFormat="1" x14ac:dyDescent="0.25">
      <c r="A154" s="1"/>
      <c r="B154"/>
      <c r="D154" s="3"/>
    </row>
    <row r="155" spans="1:4" s="2" customFormat="1" x14ac:dyDescent="0.25">
      <c r="A155" s="1"/>
      <c r="B155"/>
      <c r="D155" s="3"/>
    </row>
    <row r="156" spans="1:4" s="2" customFormat="1" x14ac:dyDescent="0.25">
      <c r="A156" s="1"/>
      <c r="B156"/>
      <c r="D156" s="3"/>
    </row>
    <row r="157" spans="1:4" s="2" customFormat="1" x14ac:dyDescent="0.25">
      <c r="A157" s="1"/>
      <c r="B157"/>
      <c r="D157" s="3"/>
    </row>
    <row r="158" spans="1:4" s="2" customFormat="1" x14ac:dyDescent="0.25">
      <c r="A158" s="1"/>
      <c r="B158"/>
      <c r="D158" s="3"/>
    </row>
    <row r="159" spans="1:4" s="2" customFormat="1" x14ac:dyDescent="0.25">
      <c r="A159" s="1"/>
      <c r="B159"/>
      <c r="D159" s="3"/>
    </row>
    <row r="160" spans="1:4" s="2" customFormat="1" x14ac:dyDescent="0.25">
      <c r="A160" s="1"/>
      <c r="B160"/>
      <c r="D160" s="3"/>
    </row>
    <row r="161" spans="1:4" s="2" customFormat="1" x14ac:dyDescent="0.25">
      <c r="A161" s="1"/>
      <c r="B161"/>
      <c r="D161" s="3"/>
    </row>
    <row r="162" spans="1:4" s="2" customFormat="1" x14ac:dyDescent="0.25">
      <c r="A162" s="1"/>
      <c r="B162"/>
      <c r="D162" s="3"/>
    </row>
    <row r="163" spans="1:4" s="2" customFormat="1" x14ac:dyDescent="0.25">
      <c r="A163" s="1"/>
      <c r="B163"/>
      <c r="D163" s="3"/>
    </row>
    <row r="164" spans="1:4" s="2" customFormat="1" x14ac:dyDescent="0.25">
      <c r="A164" s="1"/>
      <c r="B164"/>
      <c r="D164" s="3"/>
    </row>
    <row r="165" spans="1:4" s="2" customFormat="1" x14ac:dyDescent="0.25">
      <c r="A165" s="1"/>
      <c r="B165"/>
      <c r="D165" s="3"/>
    </row>
    <row r="166" spans="1:4" s="2" customFormat="1" x14ac:dyDescent="0.25">
      <c r="A166" s="1"/>
      <c r="B166"/>
      <c r="D166" s="3"/>
    </row>
    <row r="167" spans="1:4" s="2" customFormat="1" x14ac:dyDescent="0.25">
      <c r="A167" s="1"/>
      <c r="B167"/>
      <c r="D167" s="3"/>
    </row>
    <row r="168" spans="1:4" s="2" customFormat="1" x14ac:dyDescent="0.25">
      <c r="A168" s="1"/>
      <c r="B168"/>
      <c r="D168" s="3"/>
    </row>
    <row r="169" spans="1:4" s="2" customFormat="1" x14ac:dyDescent="0.25">
      <c r="A169" s="1"/>
      <c r="B169"/>
      <c r="D169" s="3"/>
    </row>
    <row r="170" spans="1:4" s="2" customFormat="1" x14ac:dyDescent="0.25">
      <c r="A170" s="1"/>
      <c r="B170"/>
      <c r="D170" s="3"/>
    </row>
    <row r="171" spans="1:4" s="2" customFormat="1" x14ac:dyDescent="0.25">
      <c r="A171" s="1"/>
      <c r="B171"/>
      <c r="D171" s="3"/>
    </row>
    <row r="172" spans="1:4" s="2" customFormat="1" x14ac:dyDescent="0.25">
      <c r="A172" s="1"/>
      <c r="B172"/>
      <c r="D172" s="3"/>
    </row>
    <row r="173" spans="1:4" s="2" customFormat="1" x14ac:dyDescent="0.25">
      <c r="A173" s="1"/>
      <c r="B173"/>
      <c r="D173" s="3"/>
    </row>
    <row r="174" spans="1:4" s="2" customFormat="1" x14ac:dyDescent="0.25">
      <c r="A174" s="1"/>
      <c r="B174"/>
      <c r="D174" s="3"/>
    </row>
    <row r="175" spans="1:4" s="2" customFormat="1" x14ac:dyDescent="0.25">
      <c r="A175" s="1"/>
      <c r="B175"/>
      <c r="D175" s="3"/>
    </row>
    <row r="176" spans="1:4" s="2" customFormat="1" x14ac:dyDescent="0.25">
      <c r="A176" s="1"/>
      <c r="B176"/>
      <c r="D176" s="3"/>
    </row>
    <row r="177" spans="1:4" s="2" customFormat="1" x14ac:dyDescent="0.25">
      <c r="A177" s="1"/>
      <c r="B177"/>
      <c r="D177" s="3"/>
    </row>
    <row r="178" spans="1:4" s="2" customFormat="1" x14ac:dyDescent="0.25">
      <c r="A178" s="1"/>
      <c r="B178"/>
      <c r="D178" s="3"/>
    </row>
    <row r="179" spans="1:4" s="2" customFormat="1" x14ac:dyDescent="0.25">
      <c r="A179" s="1"/>
      <c r="B179"/>
      <c r="D179" s="3"/>
    </row>
    <row r="180" spans="1:4" s="2" customFormat="1" x14ac:dyDescent="0.25">
      <c r="A180" s="1"/>
      <c r="B180"/>
      <c r="D180" s="3"/>
    </row>
    <row r="181" spans="1:4" s="2" customFormat="1" x14ac:dyDescent="0.25">
      <c r="A181" s="1"/>
      <c r="B181"/>
      <c r="D181" s="3"/>
    </row>
    <row r="182" spans="1:4" s="2" customFormat="1" x14ac:dyDescent="0.25">
      <c r="A182" s="1"/>
      <c r="B182"/>
      <c r="D182" s="3"/>
    </row>
    <row r="183" spans="1:4" s="2" customFormat="1" x14ac:dyDescent="0.25">
      <c r="A183" s="1"/>
      <c r="B183"/>
      <c r="D183" s="3"/>
    </row>
    <row r="184" spans="1:4" s="2" customFormat="1" x14ac:dyDescent="0.25">
      <c r="A184" s="1"/>
      <c r="B184"/>
      <c r="D184" s="3"/>
    </row>
    <row r="185" spans="1:4" s="2" customFormat="1" x14ac:dyDescent="0.25">
      <c r="A185" s="1"/>
      <c r="B185"/>
      <c r="D185" s="3"/>
    </row>
    <row r="186" spans="1:4" s="2" customFormat="1" x14ac:dyDescent="0.25">
      <c r="A186" s="1"/>
      <c r="B186"/>
      <c r="D186" s="3"/>
    </row>
    <row r="187" spans="1:4" s="2" customFormat="1" x14ac:dyDescent="0.25">
      <c r="A187" s="1"/>
      <c r="B187"/>
      <c r="D187" s="3"/>
    </row>
    <row r="188" spans="1:4" s="2" customFormat="1" x14ac:dyDescent="0.25">
      <c r="A188" s="1"/>
      <c r="B188"/>
      <c r="D188" s="3"/>
    </row>
    <row r="189" spans="1:4" s="2" customFormat="1" x14ac:dyDescent="0.25">
      <c r="A189" s="1"/>
      <c r="B189"/>
      <c r="D189" s="3"/>
    </row>
    <row r="190" spans="1:4" s="2" customFormat="1" x14ac:dyDescent="0.25">
      <c r="A190" s="1"/>
      <c r="B190"/>
      <c r="D190" s="3"/>
    </row>
    <row r="191" spans="1:4" s="2" customFormat="1" x14ac:dyDescent="0.25">
      <c r="A191" s="1"/>
      <c r="B191"/>
      <c r="D191" s="3"/>
    </row>
    <row r="192" spans="1:4" s="2" customFormat="1" x14ac:dyDescent="0.25">
      <c r="A192" s="1"/>
      <c r="B192"/>
      <c r="D192" s="3"/>
    </row>
    <row r="193" spans="1:4" s="2" customFormat="1" x14ac:dyDescent="0.25">
      <c r="A193" s="1"/>
      <c r="B193"/>
      <c r="D193" s="3"/>
    </row>
    <row r="194" spans="1:4" s="2" customFormat="1" x14ac:dyDescent="0.25">
      <c r="A194" s="1"/>
      <c r="B194"/>
      <c r="D194" s="3"/>
    </row>
    <row r="195" spans="1:4" s="2" customFormat="1" x14ac:dyDescent="0.25">
      <c r="A195" s="1"/>
      <c r="B195"/>
      <c r="D195" s="3"/>
    </row>
    <row r="196" spans="1:4" s="2" customFormat="1" x14ac:dyDescent="0.25">
      <c r="A196" s="1"/>
      <c r="B196"/>
      <c r="D196" s="3"/>
    </row>
    <row r="197" spans="1:4" s="2" customFormat="1" x14ac:dyDescent="0.25">
      <c r="A197" s="1"/>
      <c r="B197"/>
      <c r="D197" s="3"/>
    </row>
    <row r="198" spans="1:4" s="2" customFormat="1" x14ac:dyDescent="0.25">
      <c r="A198" s="1"/>
      <c r="B198"/>
      <c r="D198" s="3"/>
    </row>
    <row r="199" spans="1:4" s="2" customFormat="1" x14ac:dyDescent="0.25">
      <c r="A199" s="1"/>
      <c r="B199"/>
      <c r="D199" s="3"/>
    </row>
    <row r="200" spans="1:4" s="2" customFormat="1" x14ac:dyDescent="0.25">
      <c r="A200" s="1"/>
      <c r="B200"/>
      <c r="D200" s="3"/>
    </row>
    <row r="201" spans="1:4" s="2" customFormat="1" x14ac:dyDescent="0.25">
      <c r="A201" s="1"/>
      <c r="B201"/>
      <c r="D201" s="3"/>
    </row>
    <row r="202" spans="1:4" s="2" customFormat="1" x14ac:dyDescent="0.25">
      <c r="A202" s="1"/>
      <c r="B202"/>
      <c r="D202" s="3"/>
    </row>
    <row r="203" spans="1:4" s="2" customFormat="1" x14ac:dyDescent="0.25">
      <c r="A203" s="1"/>
      <c r="B203"/>
      <c r="D203" s="3"/>
    </row>
    <row r="204" spans="1:4" s="2" customFormat="1" x14ac:dyDescent="0.25">
      <c r="A204" s="1"/>
      <c r="B204"/>
      <c r="D204" s="3"/>
    </row>
    <row r="205" spans="1:4" s="2" customFormat="1" x14ac:dyDescent="0.25">
      <c r="A205" s="1"/>
      <c r="B205"/>
      <c r="D205" s="3"/>
    </row>
    <row r="206" spans="1:4" s="2" customFormat="1" x14ac:dyDescent="0.25">
      <c r="A206" s="1"/>
      <c r="B206"/>
      <c r="D206" s="3"/>
    </row>
    <row r="207" spans="1:4" s="2" customFormat="1" x14ac:dyDescent="0.25">
      <c r="A207" s="1"/>
      <c r="B207"/>
      <c r="D207" s="3"/>
    </row>
    <row r="208" spans="1:4" s="2" customFormat="1" x14ac:dyDescent="0.25">
      <c r="A208" s="1"/>
      <c r="B208"/>
      <c r="D208" s="3"/>
    </row>
  </sheetData>
  <sheetProtection algorithmName="SHA-512" hashValue="KmSKyckac6Di9wtnDHIPy+N0D7rNac1UdiZpYn0FZPUZQ3WqY+SGikoedOh2UosULpOgWWfewgQeCtbtMywaCA==" saltValue="zhmZS/yd8UFodrSklXDVhg==" spinCount="100000" sheet="1" objects="1" scenarios="1"/>
  <mergeCells count="16">
    <mergeCell ref="F47:F52"/>
    <mergeCell ref="A3:F3"/>
    <mergeCell ref="A1:F1"/>
    <mergeCell ref="E48:E51"/>
    <mergeCell ref="A47:A51"/>
    <mergeCell ref="A2:F2"/>
    <mergeCell ref="A5:A9"/>
    <mergeCell ref="A10:A18"/>
    <mergeCell ref="F5:F9"/>
    <mergeCell ref="A19:A29"/>
    <mergeCell ref="F10:F18"/>
    <mergeCell ref="F19:F29"/>
    <mergeCell ref="F30:F41"/>
    <mergeCell ref="F42:F46"/>
    <mergeCell ref="A42:A46"/>
    <mergeCell ref="A30:A41"/>
  </mergeCells>
  <conditionalFormatting sqref="C5">
    <cfRule type="colorScale" priority="2">
      <colorScale>
        <cfvo type="min"/>
        <cfvo type="percentile" val="50"/>
        <cfvo type="max"/>
        <color rgb="FFF8696B"/>
        <color rgb="FFFCFCFF"/>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2EBF-79CC-4758-8F53-3D7EEE39B564}">
  <dimension ref="A1:L34"/>
  <sheetViews>
    <sheetView workbookViewId="0">
      <selection activeCell="C19" sqref="C19"/>
    </sheetView>
  </sheetViews>
  <sheetFormatPr defaultRowHeight="15" x14ac:dyDescent="0.25"/>
  <cols>
    <col min="1" max="1" width="12.7109375" bestFit="1" customWidth="1"/>
    <col min="2" max="2" width="40.85546875" bestFit="1" customWidth="1"/>
    <col min="3" max="3" width="28" style="2" bestFit="1" customWidth="1"/>
    <col min="5" max="5" width="20.42578125" bestFit="1" customWidth="1"/>
    <col min="9" max="9" width="40.85546875" bestFit="1" customWidth="1"/>
    <col min="10" max="10" width="14.42578125" bestFit="1" customWidth="1"/>
  </cols>
  <sheetData>
    <row r="1" spans="1:12" x14ac:dyDescent="0.25">
      <c r="A1">
        <v>1</v>
      </c>
      <c r="B1" t="s">
        <v>53</v>
      </c>
      <c r="C1" s="9">
        <v>68850</v>
      </c>
      <c r="D1" t="s">
        <v>69</v>
      </c>
      <c r="E1" t="s">
        <v>70</v>
      </c>
      <c r="F1" t="s">
        <v>71</v>
      </c>
      <c r="G1" s="6">
        <v>0.96</v>
      </c>
      <c r="I1" t="s">
        <v>57</v>
      </c>
      <c r="J1">
        <v>189625</v>
      </c>
    </row>
    <row r="2" spans="1:12" x14ac:dyDescent="0.25">
      <c r="B2" t="s">
        <v>52</v>
      </c>
      <c r="C2" s="9">
        <v>20000</v>
      </c>
      <c r="D2">
        <v>1</v>
      </c>
      <c r="E2">
        <f>C1+C2</f>
        <v>88850</v>
      </c>
      <c r="F2" s="5">
        <f>E2/E10</f>
        <v>0.22870012870012871</v>
      </c>
      <c r="G2" s="5">
        <f t="shared" ref="G2:G7" si="0">(F2/100)*96</f>
        <v>0.21955212355212356</v>
      </c>
      <c r="I2" t="s">
        <v>56</v>
      </c>
      <c r="J2">
        <v>158875</v>
      </c>
    </row>
    <row r="3" spans="1:12" x14ac:dyDescent="0.25">
      <c r="A3">
        <v>2</v>
      </c>
      <c r="B3" t="s">
        <v>55</v>
      </c>
      <c r="C3" s="9">
        <v>116150</v>
      </c>
      <c r="D3">
        <v>2</v>
      </c>
      <c r="E3">
        <f>C3+C4</f>
        <v>261150</v>
      </c>
      <c r="F3" s="5">
        <f>E3/E10</f>
        <v>0.67220077220077223</v>
      </c>
      <c r="G3" s="5">
        <f t="shared" si="0"/>
        <v>0.6453127413127413</v>
      </c>
      <c r="J3">
        <f>SUM(J1:J2)</f>
        <v>348500</v>
      </c>
    </row>
    <row r="4" spans="1:12" x14ac:dyDescent="0.25">
      <c r="B4" t="s">
        <v>54</v>
      </c>
      <c r="C4" s="9">
        <v>145000</v>
      </c>
      <c r="D4">
        <v>3</v>
      </c>
      <c r="E4">
        <f>C5+C6</f>
        <v>30000</v>
      </c>
      <c r="F4" s="5">
        <f>E4/E10</f>
        <v>7.7220077220077218E-2</v>
      </c>
      <c r="G4" s="5">
        <f t="shared" si="0"/>
        <v>7.4131274131274127E-2</v>
      </c>
    </row>
    <row r="5" spans="1:12" x14ac:dyDescent="0.25">
      <c r="A5">
        <v>3</v>
      </c>
      <c r="B5" t="s">
        <v>64</v>
      </c>
      <c r="C5" s="9">
        <v>20000</v>
      </c>
      <c r="D5">
        <v>4</v>
      </c>
      <c r="E5">
        <f>C7+C8</f>
        <v>1500</v>
      </c>
      <c r="F5" s="5">
        <f>E5/E10</f>
        <v>3.8610038610038611E-3</v>
      </c>
      <c r="G5" s="5">
        <f t="shared" si="0"/>
        <v>3.7065637065637068E-3</v>
      </c>
    </row>
    <row r="6" spans="1:12" x14ac:dyDescent="0.25">
      <c r="B6" t="s">
        <v>65</v>
      </c>
      <c r="C6" s="9">
        <v>10000</v>
      </c>
      <c r="D6">
        <v>5</v>
      </c>
      <c r="E6">
        <f>C9+C10</f>
        <v>5000</v>
      </c>
      <c r="F6" s="5">
        <f>E6/E10</f>
        <v>1.2870012870012869E-2</v>
      </c>
      <c r="G6" s="5">
        <f t="shared" si="0"/>
        <v>1.2355212355212353E-2</v>
      </c>
    </row>
    <row r="7" spans="1:12" x14ac:dyDescent="0.25">
      <c r="A7">
        <v>4</v>
      </c>
      <c r="B7" t="s">
        <v>51</v>
      </c>
      <c r="C7" s="9">
        <v>1000</v>
      </c>
      <c r="D7">
        <v>6</v>
      </c>
      <c r="E7">
        <f>C11</f>
        <v>2000</v>
      </c>
      <c r="F7" s="5">
        <f>E7/E10</f>
        <v>5.1480051480051478E-3</v>
      </c>
      <c r="G7" s="5">
        <f t="shared" si="0"/>
        <v>4.9420849420849424E-3</v>
      </c>
    </row>
    <row r="8" spans="1:12" x14ac:dyDescent="0.25">
      <c r="B8" t="s">
        <v>50</v>
      </c>
      <c r="C8" s="9">
        <v>500</v>
      </c>
      <c r="D8">
        <v>7</v>
      </c>
    </row>
    <row r="9" spans="1:12" x14ac:dyDescent="0.25">
      <c r="A9">
        <v>5</v>
      </c>
      <c r="B9" t="s">
        <v>49</v>
      </c>
      <c r="C9" s="9">
        <v>4000</v>
      </c>
      <c r="D9">
        <v>8</v>
      </c>
    </row>
    <row r="10" spans="1:12" x14ac:dyDescent="0.25">
      <c r="B10" t="s">
        <v>48</v>
      </c>
      <c r="C10" s="9">
        <v>1000</v>
      </c>
      <c r="D10" t="s">
        <v>1</v>
      </c>
      <c r="E10">
        <f>SUM(E2:E7)</f>
        <v>388500</v>
      </c>
      <c r="F10" s="6">
        <v>1</v>
      </c>
      <c r="G10" s="6">
        <v>0.96</v>
      </c>
      <c r="J10" t="s">
        <v>58</v>
      </c>
      <c r="K10">
        <f>(40/100)*96</f>
        <v>38.400000000000006</v>
      </c>
      <c r="L10" s="5">
        <f>K10/40</f>
        <v>0.96000000000000019</v>
      </c>
    </row>
    <row r="11" spans="1:12" x14ac:dyDescent="0.25">
      <c r="A11">
        <v>6</v>
      </c>
      <c r="B11" t="s">
        <v>62</v>
      </c>
      <c r="C11" s="9">
        <v>2000</v>
      </c>
      <c r="L11" s="5"/>
    </row>
    <row r="12" spans="1:12" x14ac:dyDescent="0.25">
      <c r="A12">
        <v>7</v>
      </c>
      <c r="B12" t="s">
        <v>63</v>
      </c>
      <c r="C12" s="2" t="s">
        <v>66</v>
      </c>
    </row>
    <row r="13" spans="1:12" x14ac:dyDescent="0.25">
      <c r="A13">
        <v>8</v>
      </c>
      <c r="B13" t="s">
        <v>67</v>
      </c>
      <c r="C13" s="2" t="s">
        <v>68</v>
      </c>
    </row>
    <row r="14" spans="1:12" x14ac:dyDescent="0.25">
      <c r="C14" s="3"/>
      <c r="L14" s="5"/>
    </row>
    <row r="15" spans="1:12" x14ac:dyDescent="0.25">
      <c r="C15" s="3"/>
      <c r="L15" s="5"/>
    </row>
    <row r="16" spans="1:12" x14ac:dyDescent="0.25">
      <c r="C16" s="3">
        <v>387000</v>
      </c>
      <c r="J16" t="s">
        <v>59</v>
      </c>
      <c r="K16">
        <f>40-K10</f>
        <v>1.5999999999999943</v>
      </c>
      <c r="L16" s="6">
        <v>0.04</v>
      </c>
    </row>
    <row r="17" spans="1:12" x14ac:dyDescent="0.25">
      <c r="L17" s="6"/>
    </row>
    <row r="18" spans="1:12" x14ac:dyDescent="0.25">
      <c r="L18" s="6"/>
    </row>
    <row r="19" spans="1:12" x14ac:dyDescent="0.25">
      <c r="C19" s="3"/>
      <c r="L19" s="6"/>
    </row>
    <row r="20" spans="1:12" x14ac:dyDescent="0.25">
      <c r="C20" s="3"/>
    </row>
    <row r="21" spans="1:12" x14ac:dyDescent="0.25">
      <c r="C21" s="3"/>
      <c r="D21" s="6">
        <v>1</v>
      </c>
      <c r="E21" s="6">
        <v>0.96</v>
      </c>
      <c r="H21" s="5"/>
    </row>
    <row r="22" spans="1:12" x14ac:dyDescent="0.25">
      <c r="A22">
        <v>1</v>
      </c>
      <c r="B22" t="s">
        <v>53</v>
      </c>
      <c r="C22" s="3">
        <v>68850</v>
      </c>
      <c r="D22" s="5"/>
      <c r="E22" s="7">
        <f>(17.88/100)*96</f>
        <v>17.1648</v>
      </c>
      <c r="F22" s="7">
        <f>(17.88/100)*96</f>
        <v>17.1648</v>
      </c>
    </row>
    <row r="23" spans="1:12" x14ac:dyDescent="0.25">
      <c r="B23" t="s">
        <v>52</v>
      </c>
      <c r="C23" s="3">
        <f>(C16/100)*5</f>
        <v>19350</v>
      </c>
      <c r="D23" s="5"/>
      <c r="E23" s="7">
        <f>(5/100)*96</f>
        <v>4.8000000000000007</v>
      </c>
      <c r="F23" s="7">
        <f>(5/100)*96</f>
        <v>4.8000000000000007</v>
      </c>
      <c r="G23" s="7">
        <f>F22+F23</f>
        <v>21.9648</v>
      </c>
    </row>
    <row r="24" spans="1:12" x14ac:dyDescent="0.25">
      <c r="A24">
        <v>2</v>
      </c>
      <c r="B24" t="s">
        <v>55</v>
      </c>
      <c r="C24" s="3">
        <v>116150</v>
      </c>
      <c r="D24" s="5"/>
      <c r="E24" s="7">
        <f>(30.17/100)*96</f>
        <v>28.963200000000001</v>
      </c>
      <c r="F24" s="7">
        <f>(30.17/100)*96</f>
        <v>28.963200000000001</v>
      </c>
    </row>
    <row r="25" spans="1:12" x14ac:dyDescent="0.25">
      <c r="B25" t="s">
        <v>54</v>
      </c>
      <c r="C25" s="3">
        <f>(C16/100)*45.26</f>
        <v>175156.19999999998</v>
      </c>
      <c r="D25" s="5"/>
      <c r="E25" s="7">
        <f>(45.26/100)*96</f>
        <v>43.449600000000004</v>
      </c>
      <c r="F25" s="7">
        <f>(45.26/100)*96</f>
        <v>43.449600000000004</v>
      </c>
      <c r="G25" s="7">
        <f>F24+F25</f>
        <v>72.412800000000004</v>
      </c>
    </row>
    <row r="26" spans="1:12" x14ac:dyDescent="0.25">
      <c r="A26">
        <v>3</v>
      </c>
      <c r="B26" t="s">
        <v>60</v>
      </c>
      <c r="C26" s="2">
        <v>20000</v>
      </c>
      <c r="D26" s="5"/>
      <c r="E26" s="7">
        <f ca="1">SUM(E21:E31)</f>
        <v>96.960000000000008</v>
      </c>
      <c r="F26" s="7">
        <f ca="1">SUM(F24:F31)</f>
        <v>74.035200000000003</v>
      </c>
      <c r="G26">
        <f ca="1">(E26/100)*90</f>
        <v>87.26400000000001</v>
      </c>
    </row>
    <row r="27" spans="1:12" x14ac:dyDescent="0.25">
      <c r="B27" t="s">
        <v>61</v>
      </c>
      <c r="C27" s="3">
        <v>10000</v>
      </c>
    </row>
    <row r="28" spans="1:12" x14ac:dyDescent="0.25">
      <c r="A28">
        <v>4</v>
      </c>
      <c r="B28" t="s">
        <v>51</v>
      </c>
      <c r="C28" s="3">
        <v>1000</v>
      </c>
      <c r="D28" s="5"/>
      <c r="E28" s="7">
        <f>(0.26/100)*96</f>
        <v>0.24959999999999999</v>
      </c>
      <c r="F28" s="7">
        <f>(0.26/100)*96</f>
        <v>0.24959999999999999</v>
      </c>
    </row>
    <row r="29" spans="1:12" x14ac:dyDescent="0.25">
      <c r="B29" t="s">
        <v>50</v>
      </c>
      <c r="C29" s="8">
        <v>500</v>
      </c>
      <c r="D29" s="5"/>
      <c r="E29" s="7">
        <f>(0.13/100)*96</f>
        <v>0.12479999999999999</v>
      </c>
      <c r="F29" s="7">
        <f>(0.13/100)*96</f>
        <v>0.12479999999999999</v>
      </c>
      <c r="G29" s="7">
        <f>F28+F29</f>
        <v>0.37439999999999996</v>
      </c>
    </row>
    <row r="30" spans="1:12" x14ac:dyDescent="0.25">
      <c r="A30">
        <v>5</v>
      </c>
      <c r="B30" t="s">
        <v>49</v>
      </c>
      <c r="C30" s="3">
        <v>4000</v>
      </c>
      <c r="D30" s="5"/>
      <c r="E30" s="7">
        <f>(1.04/100)*96</f>
        <v>0.99839999999999995</v>
      </c>
      <c r="F30" s="7">
        <f>(1.04/100)*96</f>
        <v>0.99839999999999995</v>
      </c>
    </row>
    <row r="31" spans="1:12" x14ac:dyDescent="0.25">
      <c r="B31" t="s">
        <v>48</v>
      </c>
      <c r="C31" s="3">
        <v>1000</v>
      </c>
      <c r="D31" s="5"/>
      <c r="E31" s="7">
        <f>(0.26/100)*96</f>
        <v>0.24959999999999999</v>
      </c>
      <c r="F31" s="7">
        <f>(0.26/100)*96</f>
        <v>0.24959999999999999</v>
      </c>
      <c r="G31" s="7">
        <f>F31+F30</f>
        <v>1.248</v>
      </c>
    </row>
    <row r="32" spans="1:12" x14ac:dyDescent="0.25">
      <c r="A32">
        <v>6</v>
      </c>
      <c r="B32" t="s">
        <v>62</v>
      </c>
      <c r="C32" s="3">
        <v>2000</v>
      </c>
    </row>
    <row r="33" spans="1:3" x14ac:dyDescent="0.25">
      <c r="A33">
        <v>7</v>
      </c>
      <c r="B33" t="s">
        <v>63</v>
      </c>
      <c r="C33" s="2" t="s">
        <v>66</v>
      </c>
    </row>
    <row r="34" spans="1:3" x14ac:dyDescent="0.25">
      <c r="A34">
        <v>8</v>
      </c>
      <c r="B34" t="s">
        <v>67</v>
      </c>
      <c r="C34" s="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Inclusive Items</vt:lpstr>
      <vt:lpstr>Non-Inclusive Items</vt:lpstr>
      <vt:lpstr>Calcs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Siobhan McCoy</dc:creator>
  <cp:lastModifiedBy>Carmon McAleavy</cp:lastModifiedBy>
  <dcterms:created xsi:type="dcterms:W3CDTF">2020-09-15T07:07:49Z</dcterms:created>
  <dcterms:modified xsi:type="dcterms:W3CDTF">2020-11-11T14:56:26Z</dcterms:modified>
</cp:coreProperties>
</file>