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S:\Waste Services\Contracts\Food Waste Treatment\2021-2031\Tender Docs\"/>
    </mc:Choice>
  </mc:AlternateContent>
  <xr:revisionPtr revIDLastSave="0" documentId="13_ncr:1_{9646079B-13D8-4E3A-9ECB-880E810A14A0}" xr6:coauthVersionLast="46" xr6:coauthVersionMax="46" xr10:uidLastSave="{00000000-0000-0000-0000-000000000000}"/>
  <bookViews>
    <workbookView xWindow="-120" yWindow="-120" windowWidth="29040" windowHeight="15840" xr2:uid="{00000000-000D-0000-FFFF-FFFF00000000}"/>
  </bookViews>
  <sheets>
    <sheet name="Quality" sheetId="1" r:id="rId1"/>
    <sheet name="Sheet1" sheetId="8" r:id="rId2"/>
    <sheet name="Price" sheetId="2" r:id="rId3"/>
    <sheet name="Tender Evaluation Matrix" sheetId="3" r:id="rId4"/>
    <sheet name="Supplier Accounts " sheetId="7" r:id="rId5"/>
    <sheet name="Further Guidance" sheetId="4" r:id="rId6"/>
    <sheet name="Sheet2" sheetId="5" r:id="rId7"/>
  </sheets>
  <definedNames>
    <definedName name="_Toc251227530" localSheetId="0">Quality!$H$9</definedName>
    <definedName name="_xlnm.Print_Area" localSheetId="2">Price!$A$1:$AE$10</definedName>
    <definedName name="_xlnm.Print_Area" localSheetId="0">Quality!$A$1:$V$250</definedName>
    <definedName name="_xlnm.Print_Area" localSheetId="3">'Tender Evaluation Matrix'!$A$1:$P$27</definedName>
    <definedName name="_xlnm.Print_Titles" localSheetId="0">Quality!$B:$E</definedName>
    <definedName name="Z_DE516BAA_9AC3_4A88_8E07_396C9687E69E_.wvu.Cols" localSheetId="0" hidden="1">Quality!$O:$U</definedName>
    <definedName name="Z_DE516BAA_9AC3_4A88_8E07_396C9687E69E_.wvu.Cols" localSheetId="3" hidden="1">'Tender Evaluation Matrix'!$M:$N</definedName>
    <definedName name="Z_DE516BAA_9AC3_4A88_8E07_396C9687E69E_.wvu.PrintArea" localSheetId="2" hidden="1">Price!$A$1:$AE$10</definedName>
    <definedName name="Z_DE516BAA_9AC3_4A88_8E07_396C9687E69E_.wvu.PrintArea" localSheetId="0" hidden="1">Quality!$A$1:$V$250</definedName>
    <definedName name="Z_DE516BAA_9AC3_4A88_8E07_396C9687E69E_.wvu.PrintArea" localSheetId="3" hidden="1">'Tender Evaluation Matrix'!$A$1:$P$27</definedName>
    <definedName name="Z_DE516BAA_9AC3_4A88_8E07_396C9687E69E_.wvu.PrintTitles" localSheetId="0" hidden="1">Quality!$B:$E</definedName>
  </definedNames>
  <calcPr calcId="191029" fullPrecision="0"/>
  <customWorkbookViews>
    <customWorkbookView name="Kate Main - Personal View" guid="{DE516BAA-9AC3-4A88-8E07-396C9687E69E}" mergeInterval="0" personalView="1" maximized="1" windowWidth="1362" windowHeight="38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7" i="1" l="1"/>
  <c r="F410" i="1" s="1"/>
  <c r="N349" i="1"/>
  <c r="M349" i="1"/>
  <c r="L349" i="1"/>
  <c r="K349" i="1"/>
  <c r="J349" i="1"/>
  <c r="I349" i="1"/>
  <c r="H349" i="1"/>
  <c r="G349" i="1"/>
  <c r="F349" i="1"/>
  <c r="U348" i="1"/>
  <c r="T348" i="1"/>
  <c r="S348" i="1"/>
  <c r="R348" i="1"/>
  <c r="Q348" i="1"/>
  <c r="P348" i="1"/>
  <c r="O348" i="1"/>
  <c r="N348" i="1"/>
  <c r="M348" i="1"/>
  <c r="L348" i="1"/>
  <c r="K348" i="1"/>
  <c r="J348" i="1"/>
  <c r="I348" i="1"/>
  <c r="H348" i="1"/>
  <c r="G348" i="1"/>
  <c r="F348" i="1"/>
  <c r="N360" i="1"/>
  <c r="M360" i="1"/>
  <c r="L360" i="1"/>
  <c r="K360" i="1"/>
  <c r="J360" i="1"/>
  <c r="I360" i="1"/>
  <c r="H360" i="1"/>
  <c r="G360" i="1"/>
  <c r="F360" i="1"/>
  <c r="U359" i="1"/>
  <c r="T359" i="1"/>
  <c r="S359" i="1"/>
  <c r="R359" i="1"/>
  <c r="Q359" i="1"/>
  <c r="P359" i="1"/>
  <c r="O359" i="1"/>
  <c r="N359" i="1"/>
  <c r="M359" i="1"/>
  <c r="L359" i="1"/>
  <c r="K359" i="1"/>
  <c r="J359" i="1"/>
  <c r="I359" i="1"/>
  <c r="H359" i="1"/>
  <c r="G359" i="1"/>
  <c r="F359" i="1"/>
  <c r="N407" i="1"/>
  <c r="M407" i="1"/>
  <c r="L407" i="1"/>
  <c r="K407" i="1"/>
  <c r="J407" i="1"/>
  <c r="I407" i="1"/>
  <c r="H407" i="1"/>
  <c r="G407" i="1"/>
  <c r="N404" i="1"/>
  <c r="M404" i="1"/>
  <c r="L404" i="1"/>
  <c r="K404" i="1"/>
  <c r="J404" i="1"/>
  <c r="I404" i="1"/>
  <c r="H404" i="1"/>
  <c r="G404" i="1"/>
  <c r="F404" i="1"/>
  <c r="U403" i="1"/>
  <c r="T403" i="1"/>
  <c r="S403" i="1"/>
  <c r="R403" i="1"/>
  <c r="Q403" i="1"/>
  <c r="P403" i="1"/>
  <c r="O403" i="1"/>
  <c r="N403" i="1"/>
  <c r="M403" i="1"/>
  <c r="L403" i="1"/>
  <c r="K403" i="1"/>
  <c r="J403" i="1"/>
  <c r="I403" i="1"/>
  <c r="H403" i="1"/>
  <c r="G403" i="1"/>
  <c r="F403" i="1"/>
  <c r="N393" i="1"/>
  <c r="M393" i="1"/>
  <c r="L393" i="1"/>
  <c r="K393" i="1"/>
  <c r="J393" i="1"/>
  <c r="I393" i="1"/>
  <c r="H393" i="1"/>
  <c r="G393" i="1"/>
  <c r="F393" i="1"/>
  <c r="U392" i="1"/>
  <c r="T392" i="1"/>
  <c r="S392" i="1"/>
  <c r="R392" i="1"/>
  <c r="Q392" i="1"/>
  <c r="P392" i="1"/>
  <c r="O392" i="1"/>
  <c r="N392" i="1"/>
  <c r="M392" i="1"/>
  <c r="L392" i="1"/>
  <c r="K392" i="1"/>
  <c r="J392" i="1"/>
  <c r="I392" i="1"/>
  <c r="H392" i="1"/>
  <c r="G392" i="1"/>
  <c r="F392" i="1"/>
  <c r="N382" i="1" l="1"/>
  <c r="M382" i="1"/>
  <c r="L382" i="1"/>
  <c r="K382" i="1"/>
  <c r="J382" i="1"/>
  <c r="I382" i="1"/>
  <c r="H382" i="1"/>
  <c r="G382" i="1"/>
  <c r="F382" i="1"/>
  <c r="U381" i="1"/>
  <c r="T381" i="1"/>
  <c r="S381" i="1"/>
  <c r="R381" i="1"/>
  <c r="Q381" i="1"/>
  <c r="P381" i="1"/>
  <c r="O381" i="1"/>
  <c r="N381" i="1"/>
  <c r="M381" i="1"/>
  <c r="L381" i="1"/>
  <c r="K381" i="1"/>
  <c r="J381" i="1"/>
  <c r="I381" i="1"/>
  <c r="H381" i="1"/>
  <c r="G381" i="1"/>
  <c r="F381" i="1"/>
  <c r="N371" i="1"/>
  <c r="M371" i="1"/>
  <c r="L371" i="1"/>
  <c r="K371" i="1"/>
  <c r="J371" i="1"/>
  <c r="I371" i="1"/>
  <c r="H371" i="1"/>
  <c r="G371" i="1"/>
  <c r="F371" i="1"/>
  <c r="U370" i="1"/>
  <c r="T370" i="1"/>
  <c r="S370" i="1"/>
  <c r="R370" i="1"/>
  <c r="Q370" i="1"/>
  <c r="P370" i="1"/>
  <c r="O370" i="1"/>
  <c r="N370" i="1"/>
  <c r="M370" i="1"/>
  <c r="L370" i="1"/>
  <c r="K370" i="1"/>
  <c r="J370" i="1"/>
  <c r="I370" i="1"/>
  <c r="H370" i="1"/>
  <c r="G370" i="1"/>
  <c r="F370" i="1"/>
  <c r="N338" i="1"/>
  <c r="M338" i="1"/>
  <c r="L338" i="1"/>
  <c r="K338" i="1"/>
  <c r="J338" i="1"/>
  <c r="I338" i="1"/>
  <c r="H338" i="1"/>
  <c r="G338" i="1"/>
  <c r="F338" i="1"/>
  <c r="U337" i="1"/>
  <c r="T337" i="1"/>
  <c r="S337" i="1"/>
  <c r="R337" i="1"/>
  <c r="Q337" i="1"/>
  <c r="P337" i="1"/>
  <c r="O337" i="1"/>
  <c r="N337" i="1"/>
  <c r="M337" i="1"/>
  <c r="L337" i="1"/>
  <c r="K337" i="1"/>
  <c r="J337" i="1"/>
  <c r="I337" i="1"/>
  <c r="H337" i="1"/>
  <c r="G337" i="1"/>
  <c r="F337" i="1"/>
  <c r="N327" i="1"/>
  <c r="M327" i="1"/>
  <c r="L327" i="1"/>
  <c r="K327" i="1"/>
  <c r="J327" i="1"/>
  <c r="I327" i="1"/>
  <c r="H327" i="1"/>
  <c r="G327" i="1"/>
  <c r="F327" i="1"/>
  <c r="U326" i="1"/>
  <c r="T326" i="1"/>
  <c r="S326" i="1"/>
  <c r="R326" i="1"/>
  <c r="Q326" i="1"/>
  <c r="P326" i="1"/>
  <c r="O326" i="1"/>
  <c r="N326" i="1"/>
  <c r="M326" i="1"/>
  <c r="L326" i="1"/>
  <c r="K326" i="1"/>
  <c r="J326" i="1"/>
  <c r="I326" i="1"/>
  <c r="H326" i="1"/>
  <c r="G326" i="1"/>
  <c r="F326" i="1"/>
  <c r="N315" i="1"/>
  <c r="M315" i="1"/>
  <c r="L315" i="1"/>
  <c r="K315" i="1"/>
  <c r="J315" i="1"/>
  <c r="I315" i="1"/>
  <c r="H315" i="1"/>
  <c r="G315" i="1"/>
  <c r="F315" i="1"/>
  <c r="U314" i="1"/>
  <c r="T314" i="1"/>
  <c r="S314" i="1"/>
  <c r="R314" i="1"/>
  <c r="Q314" i="1"/>
  <c r="P314" i="1"/>
  <c r="O314" i="1"/>
  <c r="N314" i="1"/>
  <c r="M314" i="1"/>
  <c r="L314" i="1"/>
  <c r="K314" i="1"/>
  <c r="J314" i="1"/>
  <c r="I314" i="1"/>
  <c r="H314" i="1"/>
  <c r="G314" i="1"/>
  <c r="F314" i="1"/>
  <c r="N304" i="1"/>
  <c r="M304" i="1"/>
  <c r="L304" i="1"/>
  <c r="K304" i="1"/>
  <c r="J304" i="1"/>
  <c r="I304" i="1"/>
  <c r="H304" i="1"/>
  <c r="G304" i="1"/>
  <c r="F304" i="1"/>
  <c r="U303" i="1"/>
  <c r="T303" i="1"/>
  <c r="S303" i="1"/>
  <c r="R303" i="1"/>
  <c r="Q303" i="1"/>
  <c r="P303" i="1"/>
  <c r="O303" i="1"/>
  <c r="N303" i="1"/>
  <c r="M303" i="1"/>
  <c r="L303" i="1"/>
  <c r="K303" i="1"/>
  <c r="J303" i="1"/>
  <c r="I303" i="1"/>
  <c r="H303" i="1"/>
  <c r="G303" i="1"/>
  <c r="F303" i="1"/>
  <c r="N293" i="1"/>
  <c r="M293" i="1"/>
  <c r="L293" i="1"/>
  <c r="K293" i="1"/>
  <c r="J293" i="1"/>
  <c r="I293" i="1"/>
  <c r="H293" i="1"/>
  <c r="G293" i="1"/>
  <c r="F293" i="1"/>
  <c r="U292" i="1"/>
  <c r="T292" i="1"/>
  <c r="S292" i="1"/>
  <c r="R292" i="1"/>
  <c r="Q292" i="1"/>
  <c r="P292" i="1"/>
  <c r="O292" i="1"/>
  <c r="N292" i="1"/>
  <c r="M292" i="1"/>
  <c r="L292" i="1"/>
  <c r="K292" i="1"/>
  <c r="J292" i="1"/>
  <c r="I292" i="1"/>
  <c r="H292" i="1"/>
  <c r="G292" i="1"/>
  <c r="F292" i="1"/>
  <c r="N282" i="1"/>
  <c r="M282" i="1"/>
  <c r="L282" i="1"/>
  <c r="K282" i="1"/>
  <c r="J282" i="1"/>
  <c r="I282" i="1"/>
  <c r="H282" i="1"/>
  <c r="G282" i="1"/>
  <c r="F282" i="1"/>
  <c r="U281" i="1"/>
  <c r="T281" i="1"/>
  <c r="S281" i="1"/>
  <c r="R281" i="1"/>
  <c r="Q281" i="1"/>
  <c r="P281" i="1"/>
  <c r="O281" i="1"/>
  <c r="N281" i="1"/>
  <c r="M281" i="1"/>
  <c r="L281" i="1"/>
  <c r="K281" i="1"/>
  <c r="J281" i="1"/>
  <c r="I281" i="1"/>
  <c r="H281" i="1"/>
  <c r="G281" i="1"/>
  <c r="F281" i="1"/>
  <c r="G410" i="1"/>
  <c r="I410" i="1"/>
  <c r="K410" i="1"/>
  <c r="M410" i="1"/>
  <c r="O407" i="1"/>
  <c r="P407" i="1"/>
  <c r="Q407" i="1"/>
  <c r="R407" i="1"/>
  <c r="S407" i="1"/>
  <c r="T407" i="1"/>
  <c r="U407" i="1"/>
  <c r="H410" i="1"/>
  <c r="J410" i="1"/>
  <c r="L410" i="1"/>
  <c r="N410" i="1"/>
  <c r="O410" i="1"/>
  <c r="P410" i="1"/>
  <c r="Q410" i="1"/>
  <c r="R410" i="1"/>
  <c r="S410" i="1"/>
  <c r="T410" i="1"/>
  <c r="U410" i="1"/>
  <c r="N271" i="1"/>
  <c r="M271" i="1"/>
  <c r="L271" i="1"/>
  <c r="K271" i="1"/>
  <c r="J271" i="1"/>
  <c r="I271" i="1"/>
  <c r="H271" i="1"/>
  <c r="G271" i="1"/>
  <c r="F271" i="1"/>
  <c r="U270" i="1"/>
  <c r="T270" i="1"/>
  <c r="S270" i="1"/>
  <c r="R270" i="1"/>
  <c r="Q270" i="1"/>
  <c r="P270" i="1"/>
  <c r="O270" i="1"/>
  <c r="N270" i="1"/>
  <c r="M270" i="1"/>
  <c r="L270" i="1"/>
  <c r="K270" i="1"/>
  <c r="J270" i="1"/>
  <c r="I270" i="1"/>
  <c r="H270" i="1"/>
  <c r="G270" i="1"/>
  <c r="F270" i="1"/>
  <c r="N260" i="1" l="1"/>
  <c r="M260" i="1"/>
  <c r="L260" i="1"/>
  <c r="K260" i="1"/>
  <c r="J260" i="1"/>
  <c r="I260" i="1"/>
  <c r="H260" i="1"/>
  <c r="G260" i="1"/>
  <c r="F260" i="1"/>
  <c r="U259" i="1"/>
  <c r="T259" i="1"/>
  <c r="S259" i="1"/>
  <c r="R259" i="1"/>
  <c r="Q259" i="1"/>
  <c r="P259" i="1"/>
  <c r="O259" i="1"/>
  <c r="N259" i="1"/>
  <c r="M259" i="1"/>
  <c r="L259" i="1"/>
  <c r="K259" i="1"/>
  <c r="J259" i="1"/>
  <c r="I259" i="1"/>
  <c r="H259" i="1"/>
  <c r="G259" i="1"/>
  <c r="F259" i="1"/>
  <c r="F71" i="1"/>
  <c r="F49" i="1"/>
  <c r="H27" i="1"/>
  <c r="I27" i="1"/>
  <c r="J27" i="1"/>
  <c r="K27" i="1"/>
  <c r="L27" i="1"/>
  <c r="H28" i="1"/>
  <c r="I28" i="1"/>
  <c r="J28" i="1"/>
  <c r="K28" i="1"/>
  <c r="L28" i="1"/>
  <c r="H38" i="1"/>
  <c r="I38" i="1"/>
  <c r="J38" i="1"/>
  <c r="K38" i="1"/>
  <c r="L38" i="1"/>
  <c r="H39" i="1"/>
  <c r="I39" i="1"/>
  <c r="J39" i="1"/>
  <c r="K39" i="1"/>
  <c r="L39" i="1"/>
  <c r="H49" i="1"/>
  <c r="I49" i="1"/>
  <c r="J49" i="1"/>
  <c r="K49" i="1"/>
  <c r="L49" i="1"/>
  <c r="H50" i="1"/>
  <c r="I50" i="1"/>
  <c r="J50" i="1"/>
  <c r="K50" i="1"/>
  <c r="L50" i="1"/>
  <c r="H60" i="1"/>
  <c r="I60" i="1"/>
  <c r="J60" i="1"/>
  <c r="K60" i="1"/>
  <c r="L60" i="1"/>
  <c r="H61" i="1"/>
  <c r="I61" i="1"/>
  <c r="J61" i="1"/>
  <c r="K61" i="1"/>
  <c r="L61" i="1"/>
  <c r="H71" i="1"/>
  <c r="I71" i="1"/>
  <c r="J71" i="1"/>
  <c r="K71" i="1"/>
  <c r="L71" i="1"/>
  <c r="H72" i="1"/>
  <c r="I72" i="1"/>
  <c r="J72" i="1"/>
  <c r="K72" i="1"/>
  <c r="L72" i="1"/>
  <c r="H82" i="1"/>
  <c r="I82" i="1"/>
  <c r="J82" i="1"/>
  <c r="K82" i="1"/>
  <c r="L82" i="1"/>
  <c r="H83" i="1"/>
  <c r="I83" i="1"/>
  <c r="J83" i="1"/>
  <c r="K83" i="1"/>
  <c r="L83" i="1"/>
  <c r="H93" i="1"/>
  <c r="I93" i="1"/>
  <c r="J93" i="1"/>
  <c r="K93" i="1"/>
  <c r="L93" i="1"/>
  <c r="H94" i="1"/>
  <c r="I94" i="1"/>
  <c r="J94" i="1"/>
  <c r="K94" i="1"/>
  <c r="L94" i="1"/>
  <c r="N238" i="1"/>
  <c r="M238" i="1"/>
  <c r="L238" i="1"/>
  <c r="K238" i="1"/>
  <c r="J238" i="1"/>
  <c r="I238" i="1"/>
  <c r="H238" i="1"/>
  <c r="G238" i="1"/>
  <c r="F238" i="1"/>
  <c r="U237" i="1"/>
  <c r="T237" i="1"/>
  <c r="S237" i="1"/>
  <c r="R237" i="1"/>
  <c r="Q237" i="1"/>
  <c r="P237" i="1"/>
  <c r="O237" i="1"/>
  <c r="N237" i="1"/>
  <c r="M237" i="1"/>
  <c r="L237" i="1"/>
  <c r="K237" i="1"/>
  <c r="J237" i="1"/>
  <c r="I237" i="1"/>
  <c r="H237" i="1"/>
  <c r="G237" i="1"/>
  <c r="F237" i="1"/>
  <c r="N227" i="1"/>
  <c r="M227" i="1"/>
  <c r="L227" i="1"/>
  <c r="K227" i="1"/>
  <c r="J227" i="1"/>
  <c r="I227" i="1"/>
  <c r="H227" i="1"/>
  <c r="G227" i="1"/>
  <c r="F227" i="1"/>
  <c r="U226" i="1"/>
  <c r="T226" i="1"/>
  <c r="S226" i="1"/>
  <c r="R226" i="1"/>
  <c r="Q226" i="1"/>
  <c r="P226" i="1"/>
  <c r="O226" i="1"/>
  <c r="N226" i="1"/>
  <c r="M226" i="1"/>
  <c r="L226" i="1"/>
  <c r="K226" i="1"/>
  <c r="J226" i="1"/>
  <c r="I226" i="1"/>
  <c r="H226" i="1"/>
  <c r="G226" i="1"/>
  <c r="F226" i="1"/>
  <c r="F215" i="1"/>
  <c r="G215" i="1"/>
  <c r="H215" i="1"/>
  <c r="I215" i="1"/>
  <c r="J215" i="1"/>
  <c r="K215" i="1"/>
  <c r="L215" i="1"/>
  <c r="M215" i="1"/>
  <c r="N215" i="1"/>
  <c r="O215" i="1"/>
  <c r="P215" i="1"/>
  <c r="Q215" i="1"/>
  <c r="R215" i="1"/>
  <c r="S215" i="1"/>
  <c r="T215" i="1"/>
  <c r="U215" i="1"/>
  <c r="F216" i="1"/>
  <c r="G216" i="1"/>
  <c r="H216" i="1"/>
  <c r="I216" i="1"/>
  <c r="J216" i="1"/>
  <c r="K216" i="1"/>
  <c r="L216" i="1"/>
  <c r="M216" i="1"/>
  <c r="N216" i="1"/>
  <c r="N194" i="1"/>
  <c r="M194" i="1"/>
  <c r="L194" i="1"/>
  <c r="K194" i="1"/>
  <c r="J194" i="1"/>
  <c r="I194" i="1"/>
  <c r="H194" i="1"/>
  <c r="G194" i="1"/>
  <c r="F194" i="1"/>
  <c r="U193" i="1"/>
  <c r="T193" i="1"/>
  <c r="S193" i="1"/>
  <c r="R193" i="1"/>
  <c r="Q193" i="1"/>
  <c r="P193" i="1"/>
  <c r="O193" i="1"/>
  <c r="N193" i="1"/>
  <c r="M193" i="1"/>
  <c r="L193" i="1"/>
  <c r="K193" i="1"/>
  <c r="J193" i="1"/>
  <c r="I193" i="1"/>
  <c r="H193" i="1"/>
  <c r="G193" i="1"/>
  <c r="F193" i="1"/>
  <c r="F93" i="1"/>
  <c r="F104" i="1"/>
  <c r="F115" i="1"/>
  <c r="F126" i="1"/>
  <c r="F137" i="1"/>
  <c r="F148" i="1"/>
  <c r="F159" i="1"/>
  <c r="F170" i="1"/>
  <c r="F181" i="1"/>
  <c r="F204" i="1"/>
  <c r="F248" i="1"/>
  <c r="F249" i="1"/>
  <c r="N249" i="1"/>
  <c r="M249" i="1"/>
  <c r="L249" i="1"/>
  <c r="K249" i="1"/>
  <c r="J249" i="1"/>
  <c r="I249" i="1"/>
  <c r="H249" i="1"/>
  <c r="G249" i="1"/>
  <c r="U248" i="1"/>
  <c r="T248" i="1"/>
  <c r="S248" i="1"/>
  <c r="R248" i="1"/>
  <c r="Q248" i="1"/>
  <c r="P248" i="1"/>
  <c r="O248" i="1"/>
  <c r="N248" i="1"/>
  <c r="M248" i="1"/>
  <c r="L248" i="1"/>
  <c r="K248" i="1"/>
  <c r="J248" i="1"/>
  <c r="I248" i="1"/>
  <c r="H248" i="1"/>
  <c r="G248" i="1"/>
  <c r="N205" i="1"/>
  <c r="M205" i="1"/>
  <c r="L205" i="1"/>
  <c r="K205" i="1"/>
  <c r="J205" i="1"/>
  <c r="I205" i="1"/>
  <c r="H205" i="1"/>
  <c r="G205" i="1"/>
  <c r="F205" i="1"/>
  <c r="U204" i="1"/>
  <c r="T204" i="1"/>
  <c r="S204" i="1"/>
  <c r="R204" i="1"/>
  <c r="Q204" i="1"/>
  <c r="P204" i="1"/>
  <c r="O204" i="1"/>
  <c r="N204" i="1"/>
  <c r="M204" i="1"/>
  <c r="L204" i="1"/>
  <c r="K204" i="1"/>
  <c r="J204" i="1"/>
  <c r="I204" i="1"/>
  <c r="H204" i="1"/>
  <c r="G204" i="1"/>
  <c r="N182" i="1"/>
  <c r="M182" i="1"/>
  <c r="L182" i="1"/>
  <c r="K182" i="1"/>
  <c r="J182" i="1"/>
  <c r="I182" i="1"/>
  <c r="H182" i="1"/>
  <c r="G182" i="1"/>
  <c r="F182" i="1"/>
  <c r="U181" i="1"/>
  <c r="T181" i="1"/>
  <c r="S181" i="1"/>
  <c r="R181" i="1"/>
  <c r="Q181" i="1"/>
  <c r="P181" i="1"/>
  <c r="O181" i="1"/>
  <c r="N181" i="1"/>
  <c r="M181" i="1"/>
  <c r="L181" i="1"/>
  <c r="K181" i="1"/>
  <c r="J181" i="1"/>
  <c r="I181" i="1"/>
  <c r="H181" i="1"/>
  <c r="G181" i="1"/>
  <c r="N171" i="1"/>
  <c r="M171" i="1"/>
  <c r="L171" i="1"/>
  <c r="K171" i="1"/>
  <c r="J171" i="1"/>
  <c r="I171" i="1"/>
  <c r="H171" i="1"/>
  <c r="G171" i="1"/>
  <c r="F171" i="1"/>
  <c r="U170" i="1"/>
  <c r="T170" i="1"/>
  <c r="S170" i="1"/>
  <c r="R170" i="1"/>
  <c r="Q170" i="1"/>
  <c r="P170" i="1"/>
  <c r="O170" i="1"/>
  <c r="N170" i="1"/>
  <c r="M170" i="1"/>
  <c r="L170" i="1"/>
  <c r="K170" i="1"/>
  <c r="J170" i="1"/>
  <c r="I170" i="1"/>
  <c r="H170" i="1"/>
  <c r="G170" i="1"/>
  <c r="N160" i="1"/>
  <c r="M160" i="1"/>
  <c r="L160" i="1"/>
  <c r="K160" i="1"/>
  <c r="J160" i="1"/>
  <c r="I160" i="1"/>
  <c r="H160" i="1"/>
  <c r="G160" i="1"/>
  <c r="F160" i="1"/>
  <c r="U159" i="1"/>
  <c r="T159" i="1"/>
  <c r="S159" i="1"/>
  <c r="R159" i="1"/>
  <c r="Q159" i="1"/>
  <c r="P159" i="1"/>
  <c r="O159" i="1"/>
  <c r="N159" i="1"/>
  <c r="M159" i="1"/>
  <c r="L159" i="1"/>
  <c r="K159" i="1"/>
  <c r="J159" i="1"/>
  <c r="I159" i="1"/>
  <c r="H159" i="1"/>
  <c r="G159" i="1"/>
  <c r="N149" i="1"/>
  <c r="M149" i="1"/>
  <c r="L149" i="1"/>
  <c r="K149" i="1"/>
  <c r="J149" i="1"/>
  <c r="I149" i="1"/>
  <c r="H149" i="1"/>
  <c r="G149" i="1"/>
  <c r="F149" i="1"/>
  <c r="U148" i="1"/>
  <c r="T148" i="1"/>
  <c r="S148" i="1"/>
  <c r="R148" i="1"/>
  <c r="Q148" i="1"/>
  <c r="P148" i="1"/>
  <c r="O148" i="1"/>
  <c r="N148" i="1"/>
  <c r="M148" i="1"/>
  <c r="L148" i="1"/>
  <c r="K148" i="1"/>
  <c r="J148" i="1"/>
  <c r="I148" i="1"/>
  <c r="H148" i="1"/>
  <c r="G148" i="1"/>
  <c r="N138" i="1"/>
  <c r="M138" i="1"/>
  <c r="L138" i="1"/>
  <c r="K138" i="1"/>
  <c r="J138" i="1"/>
  <c r="I138" i="1"/>
  <c r="H138" i="1"/>
  <c r="G138" i="1"/>
  <c r="F138" i="1"/>
  <c r="U137" i="1"/>
  <c r="T137" i="1"/>
  <c r="S137" i="1"/>
  <c r="R137" i="1"/>
  <c r="Q137" i="1"/>
  <c r="P137" i="1"/>
  <c r="O137" i="1"/>
  <c r="N137" i="1"/>
  <c r="M137" i="1"/>
  <c r="L137" i="1"/>
  <c r="K137" i="1"/>
  <c r="J137" i="1"/>
  <c r="I137" i="1"/>
  <c r="H137" i="1"/>
  <c r="G137" i="1"/>
  <c r="G18" i="3"/>
  <c r="H18" i="3"/>
  <c r="I18" i="3"/>
  <c r="J18" i="3"/>
  <c r="K18" i="3"/>
  <c r="L18" i="3"/>
  <c r="H17" i="3"/>
  <c r="J17" i="3"/>
  <c r="L17" i="3"/>
  <c r="G11" i="3"/>
  <c r="H11" i="3"/>
  <c r="I11" i="3"/>
  <c r="J11" i="3"/>
  <c r="K11" i="3"/>
  <c r="L11" i="3"/>
  <c r="G126" i="1"/>
  <c r="H126" i="1"/>
  <c r="I126" i="1"/>
  <c r="J126" i="1"/>
  <c r="K126" i="1"/>
  <c r="L126" i="1"/>
  <c r="M126" i="1"/>
  <c r="N126" i="1"/>
  <c r="G104" i="1"/>
  <c r="H104" i="1"/>
  <c r="I104" i="1"/>
  <c r="J104" i="1"/>
  <c r="K104" i="1"/>
  <c r="L104" i="1"/>
  <c r="M104" i="1"/>
  <c r="N104" i="1"/>
  <c r="G93" i="1"/>
  <c r="M93" i="1"/>
  <c r="N93" i="1"/>
  <c r="G82" i="1"/>
  <c r="M82" i="1"/>
  <c r="N82" i="1"/>
  <c r="F82" i="1"/>
  <c r="G71" i="1"/>
  <c r="M71" i="1"/>
  <c r="N71" i="1"/>
  <c r="G60" i="1"/>
  <c r="M60" i="1"/>
  <c r="N60" i="1"/>
  <c r="F60" i="1"/>
  <c r="N127" i="1"/>
  <c r="M127" i="1"/>
  <c r="L127" i="1"/>
  <c r="K127" i="1"/>
  <c r="J127" i="1"/>
  <c r="I127" i="1"/>
  <c r="H127" i="1"/>
  <c r="G127" i="1"/>
  <c r="F127" i="1"/>
  <c r="U126" i="1"/>
  <c r="T126" i="1"/>
  <c r="S126" i="1"/>
  <c r="R126" i="1"/>
  <c r="Q126" i="1"/>
  <c r="P126" i="1"/>
  <c r="O126" i="1"/>
  <c r="N116" i="1"/>
  <c r="M116" i="1"/>
  <c r="L116" i="1"/>
  <c r="K116" i="1"/>
  <c r="J116" i="1"/>
  <c r="I116" i="1"/>
  <c r="H116" i="1"/>
  <c r="G116" i="1"/>
  <c r="F116" i="1"/>
  <c r="U115" i="1"/>
  <c r="T115" i="1"/>
  <c r="S115" i="1"/>
  <c r="R115" i="1"/>
  <c r="Q115" i="1"/>
  <c r="P115" i="1"/>
  <c r="O115" i="1"/>
  <c r="N115" i="1"/>
  <c r="M115" i="1"/>
  <c r="L115" i="1"/>
  <c r="K115" i="1"/>
  <c r="J115" i="1"/>
  <c r="I115" i="1"/>
  <c r="H115" i="1"/>
  <c r="G115" i="1"/>
  <c r="N105" i="1"/>
  <c r="M105" i="1"/>
  <c r="L105" i="1"/>
  <c r="K105" i="1"/>
  <c r="J105" i="1"/>
  <c r="I105" i="1"/>
  <c r="H105" i="1"/>
  <c r="G105" i="1"/>
  <c r="F105" i="1"/>
  <c r="U104" i="1"/>
  <c r="T104" i="1"/>
  <c r="S104" i="1"/>
  <c r="R104" i="1"/>
  <c r="Q104" i="1"/>
  <c r="P104" i="1"/>
  <c r="O104" i="1"/>
  <c r="N94" i="1"/>
  <c r="M94" i="1"/>
  <c r="G94" i="1"/>
  <c r="F94" i="1"/>
  <c r="U93" i="1"/>
  <c r="T93" i="1"/>
  <c r="S93" i="1"/>
  <c r="R93" i="1"/>
  <c r="Q93" i="1"/>
  <c r="P93" i="1"/>
  <c r="O93" i="1"/>
  <c r="N83" i="1"/>
  <c r="M83" i="1"/>
  <c r="G83" i="1"/>
  <c r="F83" i="1"/>
  <c r="U82" i="1"/>
  <c r="T82" i="1"/>
  <c r="S82" i="1"/>
  <c r="R82" i="1"/>
  <c r="Q82" i="1"/>
  <c r="P82" i="1"/>
  <c r="O82" i="1"/>
  <c r="N72" i="1"/>
  <c r="M72" i="1"/>
  <c r="G72" i="1"/>
  <c r="F72" i="1"/>
  <c r="U71" i="1"/>
  <c r="T71" i="1"/>
  <c r="S71" i="1"/>
  <c r="R71" i="1"/>
  <c r="Q71" i="1"/>
  <c r="P71" i="1"/>
  <c r="O71" i="1"/>
  <c r="N61" i="1"/>
  <c r="M61" i="1"/>
  <c r="G61" i="1"/>
  <c r="F61" i="1"/>
  <c r="U60" i="1"/>
  <c r="T60" i="1"/>
  <c r="S60" i="1"/>
  <c r="R60" i="1"/>
  <c r="Q60" i="1"/>
  <c r="P60" i="1"/>
  <c r="O60" i="1"/>
  <c r="O408" i="1" l="1"/>
  <c r="Q408" i="1"/>
  <c r="S408" i="1"/>
  <c r="U408" i="1"/>
  <c r="P408" i="1"/>
  <c r="R408" i="1"/>
  <c r="T408" i="1"/>
  <c r="K17" i="3"/>
  <c r="I17" i="3"/>
  <c r="G17" i="3"/>
  <c r="E11" i="3"/>
  <c r="F11" i="3"/>
  <c r="D11" i="3"/>
  <c r="N50" i="1" l="1"/>
  <c r="M50" i="1"/>
  <c r="G50" i="1"/>
  <c r="F50" i="1"/>
  <c r="N39" i="1"/>
  <c r="M39" i="1"/>
  <c r="G39" i="1"/>
  <c r="F39" i="1"/>
  <c r="N28" i="1"/>
  <c r="M28" i="1"/>
  <c r="G28" i="1"/>
  <c r="F28" i="1"/>
  <c r="N49" i="1" l="1"/>
  <c r="M49" i="1"/>
  <c r="G49" i="1"/>
  <c r="N38" i="1"/>
  <c r="M38" i="1"/>
  <c r="G38" i="1"/>
  <c r="N27" i="1"/>
  <c r="M27" i="1"/>
  <c r="G27" i="1"/>
  <c r="F18" i="3" l="1"/>
  <c r="F17" i="3" s="1"/>
  <c r="E18" i="3"/>
  <c r="E17" i="3" s="1"/>
  <c r="D18" i="3"/>
  <c r="D17" i="3" s="1"/>
  <c r="F38" i="1" l="1"/>
  <c r="F27" i="1"/>
  <c r="U49" i="1" l="1"/>
  <c r="H13" i="3"/>
  <c r="H21" i="3" s="1"/>
  <c r="H22" i="3" s="1"/>
  <c r="I13" i="3"/>
  <c r="I21" i="3" s="1"/>
  <c r="I22" i="3" s="1"/>
  <c r="K13" i="3"/>
  <c r="K21" i="3" s="1"/>
  <c r="K22" i="3" s="1"/>
  <c r="O49" i="1"/>
  <c r="P49" i="1"/>
  <c r="Q49" i="1"/>
  <c r="R49" i="1"/>
  <c r="S49" i="1"/>
  <c r="T49" i="1"/>
  <c r="U38" i="1"/>
  <c r="O38" i="1"/>
  <c r="P38" i="1"/>
  <c r="Q38" i="1"/>
  <c r="R38" i="1"/>
  <c r="S38" i="1"/>
  <c r="T38" i="1"/>
  <c r="U27" i="1"/>
  <c r="O27" i="1"/>
  <c r="P27" i="1"/>
  <c r="Q27" i="1"/>
  <c r="R27" i="1"/>
  <c r="S27" i="1"/>
  <c r="T27" i="1"/>
  <c r="U18" i="1"/>
  <c r="T18" i="1"/>
  <c r="S18" i="1"/>
  <c r="R18" i="1"/>
  <c r="Q18" i="1"/>
  <c r="P18" i="1"/>
  <c r="O18" i="1"/>
  <c r="J13" i="3" l="1"/>
  <c r="J21" i="3" s="1"/>
  <c r="J22" i="3" s="1"/>
  <c r="L13" i="3" l="1"/>
  <c r="L21" i="3" s="1"/>
  <c r="L22" i="3" s="1"/>
  <c r="G13" i="3"/>
  <c r="G21" i="3" s="1"/>
  <c r="F13" i="3"/>
  <c r="F21" i="3" s="1"/>
  <c r="E13" i="3"/>
  <c r="E21" i="3" s="1"/>
  <c r="D13" i="3"/>
  <c r="D21" i="3" s="1"/>
  <c r="E22" i="3" l="1"/>
  <c r="G22" i="3"/>
  <c r="D22" i="3"/>
  <c r="F22" i="3"/>
  <c r="M18" i="3"/>
  <c r="M17" i="3" s="1"/>
  <c r="N18" i="3"/>
  <c r="N17" i="3" s="1"/>
  <c r="M11" i="3"/>
  <c r="N11" i="3"/>
  <c r="N13" i="3" l="1"/>
  <c r="N21" i="3" s="1"/>
  <c r="M13" i="3"/>
  <c r="M21" i="3" s="1"/>
</calcChain>
</file>

<file path=xl/sharedStrings.xml><?xml version="1.0" encoding="utf-8"?>
<sst xmlns="http://schemas.openxmlformats.org/spreadsheetml/2006/main" count="2345" uniqueCount="256">
  <si>
    <t>Question</t>
  </si>
  <si>
    <t xml:space="preserve"> ITT Quality Analysis </t>
  </si>
  <si>
    <t xml:space="preserve">Weighted % Score </t>
  </si>
  <si>
    <t>Tender Matrix</t>
  </si>
  <si>
    <t>TENDERER</t>
  </si>
  <si>
    <t xml:space="preserve">QUALITY </t>
  </si>
  <si>
    <t>PRICE</t>
  </si>
  <si>
    <t>Insert Lowest Price Submitted below</t>
  </si>
  <si>
    <t>Price (£)</t>
  </si>
  <si>
    <t>Price Weighting</t>
  </si>
  <si>
    <t>Overall % gained from total % available for Price.</t>
  </si>
  <si>
    <t>OVERALL</t>
  </si>
  <si>
    <t>FINAL RANKING</t>
  </si>
  <si>
    <r>
      <rPr>
        <sz val="10"/>
        <rFont val="Arial"/>
        <family val="2"/>
      </rPr>
      <t xml:space="preserve">In particular we noted the following was of a high standard ……. demonstrating additional value </t>
    </r>
    <r>
      <rPr>
        <b/>
        <sz val="12"/>
        <rFont val="Arial"/>
        <family val="2"/>
      </rPr>
      <t xml:space="preserve">
Major Strength</t>
    </r>
  </si>
  <si>
    <r>
      <rPr>
        <sz val="10"/>
        <rFont val="Arial"/>
        <family val="2"/>
      </rPr>
      <t>Your submission contained …… demonstrating you can meet our requirements</t>
    </r>
    <r>
      <rPr>
        <b/>
        <sz val="12"/>
        <rFont val="Arial"/>
        <family val="2"/>
      </rPr>
      <t xml:space="preserve">
Minor Strength</t>
    </r>
  </si>
  <si>
    <t>Mark (0 - 5)
Scorer 1</t>
  </si>
  <si>
    <t>Mark (0 - 5)
Scorer 2</t>
  </si>
  <si>
    <t>Agreed Score</t>
  </si>
  <si>
    <t>Score/Note</t>
  </si>
  <si>
    <t xml:space="preserve">Maximum page limit = xx sides of A4, minimum font size 10 point </t>
  </si>
  <si>
    <t>NOTE - if any ONE question is scored a 0 or 1, the whole response will be deemed a fail</t>
  </si>
  <si>
    <t>Weighted Quality Score</t>
  </si>
  <si>
    <t>Price Score</t>
  </si>
  <si>
    <t>TOTAL SCORE</t>
  </si>
  <si>
    <t>[Insert pricing schedule for Contract and associated pricing submissions]</t>
  </si>
  <si>
    <t>4. Price scores and overall scores must be in the format of two decimal places and not rounded up or down</t>
  </si>
  <si>
    <t>5. Central Procurement must review evaluation spreadsheet before further internal approval</t>
  </si>
  <si>
    <t>Mark (0 - 5)
Scorer 3</t>
  </si>
  <si>
    <t>OVERALL COMMENTS FOR FEEDBACK LETTER</t>
  </si>
  <si>
    <t>OVERALL OPINION (include in feedback letter)</t>
  </si>
  <si>
    <t xml:space="preserve">Weighted Score </t>
  </si>
  <si>
    <t>ITT Price Analysis</t>
  </si>
  <si>
    <t>NOTES FOR EVALUATION PANEL</t>
  </si>
  <si>
    <t>BATH &amp; NORTH EAST SOMERSET COUNCIL - TENDER QUESTIONNAIRE EVALUATION</t>
  </si>
  <si>
    <t>Scoring - Quality</t>
  </si>
  <si>
    <t>Unless otherwise stated points shall be attributed as follows:-</t>
  </si>
  <si>
    <t>5 points</t>
  </si>
  <si>
    <t>5 – The standard of the response is very high and the relevance of the response and the supporting evidence is very comprehensive and provides the Council with a very high level of confidence in the Applicant’s and/or, where applicable, the Associated Company’s and/or Named Supplier’s and/or consortium member’s experience, capacity and capability to meet the Council’s requirements.</t>
  </si>
  <si>
    <t>4 points</t>
  </si>
  <si>
    <t>4 – The response is comprehensive and supported by a good standard of relevant evidence and provides the Council with a good standard of confidence in the Applicant’s and/or, where applicable, the Associated Company’s and/or Named Supplier’s and/or consortium member’s experience, capacity and capability to meet its requirements.</t>
  </si>
  <si>
    <t>3 points</t>
  </si>
  <si>
    <t>3 – The response is satisfactory and supported by an acceptable standard of relevant evidence but with some reservations/issues not addressed.  The Council is satisfied with the Applicant’s and/or, where applicable, the Associated Company’s and/or Named Supplier’s and/or consortium member’s experience, capacity and capability to meet its requirements</t>
  </si>
  <si>
    <t>2 points</t>
  </si>
  <si>
    <t>2 – Large portions of the response are not satisfactory and/or are not supported by a satisfactory level of evidence and the Council has limited confidence in the Applicant’s and/or, where applicable, the Associated Company’s and/or Named Supplier’s and/or consortium member’s experience, capacity and capability to meet its requirements.</t>
  </si>
  <si>
    <t>1 point</t>
  </si>
  <si>
    <t>1 – The response and/or the evidence are deficient (or not relevant) in the majority of areas and the Council has a low level of confidence in the Applicant’s and/or, where applicable, the Associated Company’s and/or Named Supplier’s and/or consortium member’s experience, capacity and capability to meet its requirements</t>
  </si>
  <si>
    <t>0 points</t>
  </si>
  <si>
    <t>0 – No response and/or evidence is unacceptable or non-existent, or there is a failure to properly address any issue.   The Council does not have any confidence in the Applicant’s and/or, where applicable, the Associated Company’s and/or Named Supplier’s and/or consortium member’s experience, capacity and ability to meet its requirements.</t>
  </si>
  <si>
    <t>Supplier Name</t>
  </si>
  <si>
    <t>The other companies shall be compared against the lowest bid to reach a percentage difference from the lowest bid, using the formula below.</t>
  </si>
  <si>
    <t>1. Row 15 must be linked to the submitted overall prices from your Price worksheet</t>
  </si>
  <si>
    <t>2. Insert your price weighting across each column of row 16</t>
  </si>
  <si>
    <t>3. Insert the lowest overall price at the end of row 15</t>
  </si>
  <si>
    <t>Tender Evaluation Guidance</t>
  </si>
  <si>
    <t xml:space="preserve">You should establish an evaluation panel of ideally 3 (or more) individuals with the appropriate skills to ensure that the scoring and reasons are robust.  Each Evaluator should work independently identifying their own scores and explanations.  Once they have competed their independent marking they will meet to discuss, understand and moderate any difference in the marks they have awarded via a consensus meeting where a single consensus score for each question will be agreed.  </t>
  </si>
  <si>
    <t>Consideration should be given to include an objective evaluator (not involved in the day to day delivery or management of a service) where a supplier has been in place for a number of years, where there is limited number of interested suppliers or higher risk of challenge to ensure scoring is robust and defendable.</t>
  </si>
  <si>
    <t>It is important that when agreeing consensus scores  the evaluation panel also ensure that these are adequately explained with justification drawn from individual panel members' own scoring sheets, notes or indeed notes and debate during consensus meeting.  It is important that a final panel scoring sheet is established and signed off either by signing or exchange of email.  It is this record which is used to generate the feedback to unsuccessful firms and/or Standstill letters.  Should there be a challenge or audit of this procurement it is this record which is the primary record of the decision and therefore comments need to be sufficiently robust and suitable for full disclosure if needed.</t>
  </si>
  <si>
    <t xml:space="preserve">For consensus scores all scores will be whole numbers and easier to explain with reference to the scoring methodology.  </t>
  </si>
  <si>
    <t>EVALUATION OF SUPPLIER FINANCIAL ACCOUNTS</t>
  </si>
  <si>
    <t>The Public Contracts Regulations 2015 and the Selection Questionnaire (SQ) template published by Crown Commercial Services state that Contracting Authorities must accept a self-assessment of compliance initially, with evidence only being requested from the winning bidder(s) once they’ve been identified.</t>
  </si>
  <si>
    <t>OPEN TENDERS</t>
  </si>
  <si>
    <t>The procedure for Open (one stage) Tenders for the assessment of the financial information provided by bidders with their tender responses is as follows:</t>
  </si>
  <si>
    <r>
      <t>1.</t>
    </r>
    <r>
      <rPr>
        <sz val="7"/>
        <rFont val="Times New Roman"/>
        <family val="1"/>
      </rPr>
      <t xml:space="preserve">    </t>
    </r>
    <r>
      <rPr>
        <sz val="12"/>
        <rFont val="Arial"/>
        <family val="2"/>
      </rPr>
      <t>For contracts above £50,000</t>
    </r>
  </si>
  <si>
    <r>
      <t>2.</t>
    </r>
    <r>
      <rPr>
        <sz val="7"/>
        <rFont val="Times New Roman"/>
        <family val="1"/>
      </rPr>
      <t xml:space="preserve">    </t>
    </r>
    <r>
      <rPr>
        <sz val="12"/>
        <rFont val="Arial"/>
        <family val="2"/>
      </rPr>
      <t>For Contracts below £50,000</t>
    </r>
  </si>
  <si>
    <t xml:space="preserve">The Council will only evaluate the response to the highest ranked bidder (i.e. the bidder ranked 1st).  </t>
  </si>
  <si>
    <t>The Council will only complete an assessment of the supplier financials at the request of the Project Manager.</t>
  </si>
  <si>
    <t>RESTRICTED TENDERS (I.E. TWO STAGE PROCESS)</t>
  </si>
  <si>
    <t>Note: restricted (or 2 stage) processes are only permissible above the OJEU thresholds and have been explicitly prohibited in sub-threshold processes.</t>
  </si>
  <si>
    <t>When including Economic and Financial Standing as a selection criteria in the selection stage (stage 1) of the process the Council will request accounts at the point that bidders submit their Selection Questionnaire and financial assessments will be completed as part of the selection process.</t>
  </si>
  <si>
    <r>
      <t xml:space="preserve">Organisations are </t>
    </r>
    <r>
      <rPr>
        <b/>
        <sz val="12"/>
        <rFont val="Arial"/>
        <family val="2"/>
      </rPr>
      <t>not</t>
    </r>
    <r>
      <rPr>
        <sz val="12"/>
        <rFont val="Arial"/>
        <family val="2"/>
      </rPr>
      <t xml:space="preserve"> therefore required to submit their accounts or supporting financial information when they submit their tender. The evaluation of accounts must take place once the Contracting Authority has established who the winning bidder is. The only accounts that can be evaluated are those of the winning bidder(s) and not all the companies who have submitted bids.</t>
    </r>
  </si>
  <si>
    <t xml:space="preserve">The Council will evaluate the responses for all bidders to allow completion of the selection stage, in order to identify a short list of suppliers to invite to tender.  </t>
  </si>
  <si>
    <t>Failure to meet the minimum level and/or minimum financial threshold set out below will result in the tenderer being disqualified from any further participation in this process.  Only the tenderer chosen will be asked to submit their accounts.  If they are not able to provide the information requested at that time or if the information does not pass our internal audit checks, then they will be disqualified and the second placed tenderer will be considered, and so on.                                                                                                                                                                                                                                                         </t>
  </si>
  <si>
    <t>Economic and Financial Standing – the organisation must be in a sound financial position to participate in the procurement.  This will entail independent financial checks of the last 2 years audited financial accounts.</t>
  </si>
  <si>
    <t>The Council has 4 key minimum requirements for financial considerations of which all must be passed before a full financial assessment is carried out, these being:</t>
  </si>
  <si>
    <t>1/ In accordance with regulation 16 (7) of the Regulations, relates to the contract limit, which is the maximum contract value that a tenderer should be expected to tackle within its financial capacity.</t>
  </si>
  <si>
    <t>The Council will use a notional calculation to calculate the contract limit, based on turnover of the tenderer in order to confirm whether the tenderer is large enough to perform the contract. The contract limit is calculated by matching the tenderers turnover figure in their latest set of accounts, with the annual contract value. If the annual contract figure is more than 51% of the turnover figure used it is unlikely that the tenderer on its own, has adequate resources to perform the services.</t>
  </si>
  <si>
    <t>By exception, the further full financial assessment may take place if a parent company guarantee or bond or deed should be obtained, provided the parent itself is suitable.</t>
  </si>
  <si>
    <t>2/ If there is an adverse auditors report to the latest accounts, depending on the details, tenderers will fail at this point.</t>
  </si>
  <si>
    <t>3/ If a tenderer is showing continual losses in their accounts this will be deemed a fail.</t>
  </si>
  <si>
    <t>4/ If the net worth of a tenderer is in a negative position this will be deemed a fail.</t>
  </si>
  <si>
    <t>If a tenderer passes the 4 key criteria a full financial assessment will take place, this will include selected ratio analysis of account figures, any CCJ’s a contractor may have against them, and any adverse information on company Directors.</t>
  </si>
  <si>
    <t>Each ratio and other criteria will carry a points score of “0” for fail and “1” for pass, points are then tallied to give an overall score, this is then matched to a predetermined risk based scoring model where tenderers will be assessed as Low, medium or high risk.</t>
  </si>
  <si>
    <r>
      <t xml:space="preserve"> If the Council decides that the financial standing of the tenderer represents an unacceptable risk to the Council then the tenderer will be excluded from further consideration in this process.</t>
    </r>
    <r>
      <rPr>
        <sz val="12"/>
        <color theme="1"/>
        <rFont val="Calibri"/>
        <family val="2"/>
        <scheme val="minor"/>
      </rPr>
      <t xml:space="preserve">   </t>
    </r>
  </si>
  <si>
    <t>EVALUATION PROCESS</t>
  </si>
  <si>
    <t>How does the response meet the requirements?</t>
  </si>
  <si>
    <t>In what ways does the response not meet the requirements?</t>
  </si>
  <si>
    <t>[insert comments]</t>
  </si>
  <si>
    <t>Standard of response is Very High</t>
  </si>
  <si>
    <t>Response is Deficient</t>
  </si>
  <si>
    <t>Unacceptable/No Response</t>
  </si>
  <si>
    <t>Standard of response is Satisfactory</t>
  </si>
  <si>
    <t>Large portions of response are Unsatisfactory</t>
  </si>
  <si>
    <t>Standard of response is Good</t>
  </si>
  <si>
    <t>Weighting 30%</t>
  </si>
  <si>
    <t>Lowest bid/other bid x 70 - percentage weighted score</t>
  </si>
  <si>
    <t>The lowest bid shall receive the full weighted score, so if the price weighting is 70%, then the company with the lowest price will receive 70%.</t>
  </si>
  <si>
    <t>TOTAL QUALITY SCORE</t>
  </si>
  <si>
    <t xml:space="preserve">Maximum page limit = 1/2 side of A4, minimum font size 10 point </t>
  </si>
  <si>
    <t xml:space="preserve">0 - 5 as above </t>
  </si>
  <si>
    <t>MAXIMUM AVAILABLE   QUALITY SCORE</t>
  </si>
  <si>
    <t>Evaluation Criteria Q19</t>
  </si>
  <si>
    <t>Evaluation Criteria Q21</t>
  </si>
  <si>
    <t xml:space="preserve">0 - No information provided and/or no examples 
1 -  lower quartile of industry average 3 - second quartile of ind. average
4 - third quartile of ind. average
5 - top quartile of ind. average  </t>
  </si>
  <si>
    <t>TOTAL QUALITY SCORE (30%)</t>
  </si>
  <si>
    <t>Bath and North East Somerset Scoring Guidance</t>
  </si>
  <si>
    <t>Criteria</t>
  </si>
  <si>
    <t>Description</t>
  </si>
  <si>
    <t>Guidance</t>
  </si>
  <si>
    <t>Weighting</t>
  </si>
  <si>
    <t>Deliverability</t>
  </si>
  <si>
    <t xml:space="preserve">Design and construction </t>
  </si>
  <si>
    <t>Soundness in the design of the facilities (Design management, sustainable design processes, design QA, technology and design flexibility).</t>
  </si>
  <si>
    <t>Technology Design.</t>
  </si>
  <si>
    <t>Works development plan (Construction programme, contingency arrangements, construction management, construction QA arrangements, approach to delay, approach to enabling works, service continuity plan, arrangements for cost management and control).</t>
  </si>
  <si>
    <t>Robustness of testing and commissioning plan.</t>
  </si>
  <si>
    <t>The General Scoring Mechanism will apply, however the evaluation will consider, but not necessarily be limited to, the following:</t>
  </si>
  <si>
    <t>Provide a suitable and well functioning facility layout and design.</t>
  </si>
  <si>
    <t>The extent of the bidders guarantees and warrantees for the construction (from a technical sense).</t>
  </si>
  <si>
    <t>The extent to which the solution provides sound and complete delivery of the Contract Specification.</t>
  </si>
  <si>
    <t>Approach to planning and delivering the works including any phased delivery of the services during construction.</t>
  </si>
  <si>
    <t>Robust approach to commissioning and testing.</t>
  </si>
  <si>
    <t>Design and proposed application of the technologies proposed.</t>
  </si>
  <si>
    <t>It should be noted that bidders offering existing facilities will be scored favourably under construction and commissioning.</t>
  </si>
  <si>
    <t>Planning and Permitting (including OPRA score)</t>
  </si>
  <si>
    <t>Consideration of Planning Risks and Planning Proposals (planning and permitting schedule, planning timetable, approach to planning, approach to communications and consultation, demonstration of how track record and experience of relevant successful applications will bring benefits to this project, planning team, consistency with regional and local policies).</t>
  </si>
  <si>
    <t>Likelihood of securing Planning Permission (location, technology choice and design features, site size and land take, suitability of proposed use).</t>
  </si>
  <si>
    <t>OPRA Score for the proposed facility. Where the proposed site has a OPRA score of F the Council reserves the right to reject the bid.</t>
  </si>
  <si>
    <t>Consideration of planning and permitting risks from a technical sense and planning/permitting approach and proposals on the overall solution, including mitigation measures.</t>
  </si>
  <si>
    <t>Site security: has a site been secured, does the Bidder have security over it, does it have any restrictions.</t>
  </si>
  <si>
    <t>Likelihood of Securing Planning Permission &amp; Permit by site.</t>
  </si>
  <si>
    <t>It should be noted that bidders offering existing facilities which already have appropriate planning and permitting in place will be scored favourably.</t>
  </si>
  <si>
    <t>Secure Markets</t>
  </si>
  <si>
    <t>The certainty of specific market commitment for the quality and quantity of off-take from the process (how many years is a Bidder guaranteeing a fixed price/ revenue).</t>
  </si>
  <si>
    <t>Evidence of ability to meet legislative requirements for market acceptance.</t>
  </si>
  <si>
    <t>Availability to access markets for proposed tonnages in short, medium and long-term.</t>
  </si>
  <si>
    <t>Ability to meet quality requirements for end product markets (Suitability of Markets).</t>
  </si>
  <si>
    <t>Evidence of contingency arrangements for market failure for secondary products and materials.</t>
  </si>
  <si>
    <t>Evidence of ensuring Value for Money in the market.</t>
  </si>
  <si>
    <t>Ability to provide landfill capacity for the residues from the facility for the durations required.</t>
  </si>
  <si>
    <t>The extent to which the Solution offers guarantees on all markets and takes full responsibility for end market risk in all trading conditions as evidenced by confirmation of quality, contract duration, terms, contingency arrangements for market failure and the stability of the markets.</t>
  </si>
  <si>
    <t xml:space="preserve">The extent to which market risk accepted on all markets, (e.g. markets assured for a minimum of 5 years), with price risk passed over to the contractor. </t>
  </si>
  <si>
    <t xml:space="preserve">Demonstration of established contingency markets, evidence of Heads of Terms with market outlets, demonstrate how a the bidders track record of operating within each specific market provides benefits to this project and evidence that products will meet quality specifications required. </t>
  </si>
  <si>
    <t>Demonstration of a robust approach to ensuring value for money to the Authority.</t>
  </si>
  <si>
    <t>Proximity of markets.</t>
  </si>
  <si>
    <t>Flexibility</t>
  </si>
  <si>
    <t>Ability to handle future and seasonal changes in the composition and volume of Input Waste.</t>
  </si>
  <si>
    <t>Approach and flexibility of the solution to handle future legislative changes.</t>
  </si>
  <si>
    <t xml:space="preserve">The extent to which the solution is capable of tolerating and maintaining performance through changes in the composition and volume of Input Waste. </t>
  </si>
  <si>
    <t xml:space="preserve">The extent to which the solution is capable of tolerating and maintaining performance through changes in legislation, particular regard to legislation which result in reducing emissions requirements, change the legislative classification and use of output materials </t>
  </si>
  <si>
    <t>Reliability (including technology guarantees)</t>
  </si>
  <si>
    <t>Operational/commercial track record of technology.</t>
  </si>
  <si>
    <t>Reliability of technology (evidence of down time, track record of continuous operation for similar waste types.</t>
  </si>
  <si>
    <t>Reject rate/landfill of residues</t>
  </si>
  <si>
    <t xml:space="preserve">The guaranteed operational and commercial performance of the technical offer in terms of number of facilities, duration of operations, scale, treating organic waste, reject rate, operational time: downtime ratio and technology interfaces. </t>
  </si>
  <si>
    <t>High guaranteed plant availability, with appropriate evidence.</t>
  </si>
  <si>
    <t>Operations and Management</t>
  </si>
  <si>
    <t>Staff Capacity and Resource</t>
  </si>
  <si>
    <t>Details of direct and indirect employment resulting from the project.</t>
  </si>
  <si>
    <t>Adequacy of staffing and qualifications.</t>
  </si>
  <si>
    <t xml:space="preserve">Demonstration of a clear strategy for recruitment and training. </t>
  </si>
  <si>
    <t xml:space="preserve">Whether the staffing levels are adequate for the operation of the facilities; the staff has suitable qualifications to operate the facilities, the spread of management, supervisory and operational staff. </t>
  </si>
  <si>
    <t>The skills and qualifications of the bid team and the contract mobilisation team and how their track record for delivering projects and mobilisation will be of benefit to this project.</t>
  </si>
  <si>
    <t>A demonstration of commitment for team members.</t>
  </si>
  <si>
    <t>Management Systems (quality, data management, performance monitoring</t>
  </si>
  <si>
    <r>
      <t>Accredited systems including quality control and performance monitoring, site management, policy and procedures, report and client liaisons</t>
    </r>
    <r>
      <rPr>
        <b/>
        <sz val="10"/>
        <color rgb="FF000000"/>
        <rFont val="Arial"/>
        <family val="2"/>
      </rPr>
      <t xml:space="preserve">, </t>
    </r>
    <r>
      <rPr>
        <sz val="10"/>
        <color rgb="FF000000"/>
        <rFont val="Arial"/>
        <family val="2"/>
      </rPr>
      <t>Health and safety, fire and emergency plan, IT systems, data reporting, service interfaces, employment arrangements, etc.</t>
    </r>
  </si>
  <si>
    <t>Compliance with environmental legislation, Environmental policies and robustness of Environmental Management System.</t>
  </si>
  <si>
    <t>The extent to which the responses provide all elements of the service offer set out in the Output Specification in relation to these systems.</t>
  </si>
  <si>
    <t xml:space="preserve">Environmental management and Health and Safety management systems that are project specific to recognised EU standards. </t>
  </si>
  <si>
    <t>Description of the accreditation process, approach to achieving quick accreditation of the implemented system, implement the system from contract award, and describe the approach to audit and feedback, and how the feedback is converted into improvements, using examples where possible.</t>
  </si>
  <si>
    <t>Health and Safety risk assessments.</t>
  </si>
  <si>
    <t>Operations (including waste education, site rules, maintenance, interface with waste collection)</t>
  </si>
  <si>
    <t>Approach to the acceptance of waste (dealing with Contract and non Contract Waste, Waste Acceptance Plan, procedures for recording waste, monitoring vehicles, overall acceptability of waste acceptance criteria – flexibility, etc).</t>
  </si>
  <si>
    <t>Approach to maintenance planning, maintenance requirements.</t>
  </si>
  <si>
    <t>Approach to site security.</t>
  </si>
  <si>
    <t>Adequacy of staff training provisions (Staff Training Plan).</t>
  </si>
  <si>
    <t>Approach to communications, complaints and interface with the collection service.</t>
  </si>
  <si>
    <t>The flexibility of the waste acceptance plan.</t>
  </si>
  <si>
    <t>Where maintenance requirements are well established, disruption is reduced and the full scope of key maintenance schedules are provided.</t>
  </si>
  <si>
    <t>The nature of the content and approach taken by Bidders in their approach to communicating the operational elements of the service with the Authority. Evidence of similar successful service communications planning will score additional marks.</t>
  </si>
  <si>
    <t>The approach to handling operational complaints by the Authority, stakeholders and other service users.</t>
  </si>
  <si>
    <t>The robustness and evidence provided in relation to the effective training of staff.</t>
  </si>
  <si>
    <t>The completeness and robustness of the approaches offered for delivering effective site security.</t>
  </si>
  <si>
    <t>The use of innovative best practise techniques to improve communications during the execution of the contract with all parties to ensure the smooth delivery of the service.</t>
  </si>
  <si>
    <t>Continuous Improvement</t>
  </si>
  <si>
    <t>Evidence that the Bidder will be receptive to further developments identified by the Authority.</t>
  </si>
  <si>
    <t>Evidence that the Bidder is experienced in monitoring and managing performance against agreed KPIs.</t>
  </si>
  <si>
    <t>Evidence of experience in monitoring and managing performance against agreed KPIs and performance frameworks for similar projects, and a demonstration of how this evidence will benefit this project.</t>
  </si>
  <si>
    <t>The mechanisms that will be used to improve performance on this project.</t>
  </si>
  <si>
    <t>Business Continuity Plan</t>
  </si>
  <si>
    <t>Proposals for planned and un-planned short term interruptions (acceptability).</t>
  </si>
  <si>
    <t>Proposals for planned and unplanned medium/long term interruptions (acceptability).</t>
  </si>
  <si>
    <t>Approach to service provision during non availability of all plant.</t>
  </si>
  <si>
    <t>The comprehensiveness of the Bidder’s approaches to contingency planning and the level of certainty offered for contingency solutions (short-medium and long term).</t>
  </si>
  <si>
    <t>Where Bidder’s contingency arrangements maintain target delivery and reduce impacts to service users.</t>
  </si>
  <si>
    <t>Higher Scores will be awarded for contingency arrangements that maintain performance and minimise the impact on the Authority.</t>
  </si>
  <si>
    <t>Environment Sustainability</t>
  </si>
  <si>
    <t>Carbon Management</t>
  </si>
  <si>
    <t>Approach to sustainability and carbon management plan.</t>
  </si>
  <si>
    <t>The bidders approach to the Carbon Management Plan considering how robust the approach is for measuring and quantifying the carbon footprint for the whole service. Evidence must be provided to demonstrate how the carbon impact of the Service will be reduced over the contract period.</t>
  </si>
  <si>
    <t>Energy Balance</t>
  </si>
  <si>
    <t xml:space="preserve">Identification of the impact on carbon/energy associated with the proposed technical solution through completion of the carbon/energy proforma, including processing and disposal of all end products and residues.  </t>
  </si>
  <si>
    <t>Evidence of robust calculations provided in the proforma.</t>
  </si>
  <si>
    <t xml:space="preserve">A specific Scoring Mechanism will apply to this criteria.  After a technical review for robustness, the solution with the highest net saving in energy consumed per tonne of treated waste materials will score 10 points.  After a technical review for robustness, the solution with the lowest net saving in energy consumed per tonne of treated waste will score 1 point.  If no data has been submitted through the proforma, a score of 0 will be assigned.  </t>
  </si>
  <si>
    <t>Environmental control plan</t>
  </si>
  <si>
    <t>Mitigation methods for environmental impacts associated with the management of waste (e.g. traffic, noise and dust, visual impacts, odour, etc).</t>
  </si>
  <si>
    <t xml:space="preserve">The effectiveness of the proposed mitigation of environmental impacts associated with the management of waste (e.g. visual impacts; odour, noise and dust; emissions; effluents, etc). The solutions ability to minimise health impacts on employees, the local community and provide effective impact mitigation will also be assessed.  </t>
  </si>
  <si>
    <t xml:space="preserve"> A solution should demonstrate an ability to make changes to improve process efficiencies or environmental performance in terms of emission control without the need for large capital investment. </t>
  </si>
  <si>
    <t>The inclusion of environmental measurements/ standards and measurement frequency beyond minimum legislative standards.</t>
  </si>
  <si>
    <t xml:space="preserve">Delivery of the services </t>
  </si>
  <si>
    <t xml:space="preserve">Technical Question - Part 1
Delivery of the services
1.1 
Details on max. quantity of Contract Waste incl. any limits to be assessed against how best meets Specification requirementson forecast tonnages  </t>
  </si>
  <si>
    <t xml:space="preserve">Technical Question - Part 1
1.1 Details on max. quantity of Contract Waste incl. any limits to be assessed against how best meets Specification requirementson forecast tonnages  </t>
  </si>
  <si>
    <t xml:space="preserve">1.2
No. of contracts in place and contractual obligations, to assess if any conflicts in capacity </t>
  </si>
  <si>
    <t xml:space="preserve">Technical Question - Part 1
Delivery of the services 
1.4
Specification of liners acceptable in line with requirements in paragraph 2.3 of the Specification </t>
  </si>
  <si>
    <t xml:space="preserve">Technical Question - Part 1
Delivery of the services
1.3
Description of the treatment process and compliance and contol measures in place </t>
  </si>
  <si>
    <t xml:space="preserve">Technical Question - Part 1
Delivery of the services 
2.2
Overall site recycling, composting, resue, recovered or disposal rate 
</t>
  </si>
  <si>
    <t>Technical Question  - Part 1
Delivery of the Services 
2.1
Detail the output and beneficial use of those outputs</t>
  </si>
  <si>
    <t xml:space="preserve">Technical Question - Part 1
Delivery of services
2.4
Details on disposal facilities 
</t>
  </si>
  <si>
    <t xml:space="preserve">Technical Question - Part 1
Delivery of services
2.5
Contingency arrangements for each market
</t>
  </si>
  <si>
    <t xml:space="preserve">Technical Question - Part 1
Delivery of services
3.1
Restrictions on waste type in line with requirements set out in paragraph 2.1 of the Specification  
</t>
  </si>
  <si>
    <t xml:space="preserve">Technical Question - Part 1
Delivery of services
3.2
Ability to cope with fluctuating tonnage 
</t>
  </si>
  <si>
    <t xml:space="preserve">Technical Question - Part 1
Delivery of services
3.3
Ability to cope with changes in future legislation
</t>
  </si>
  <si>
    <t xml:space="preserve">Technical Question - Part 1
Delivery of services
4.1
Detail on planned downtime and overall availability of the treatment facility 
</t>
  </si>
  <si>
    <t xml:space="preserve">Technical Question - Part 1
Delivery of services
4.3
Procedure to be followed to investigate and resolve contamination issues
</t>
  </si>
  <si>
    <t xml:space="preserve">Technical Question - Part 2
Operations &amp; Management
5.1
Details of transport and haulage plan
</t>
  </si>
  <si>
    <t xml:space="preserve">Technical Question - Part 2
Operations &amp; Management
5.3
Contingency plans for haulage services 
</t>
  </si>
  <si>
    <t xml:space="preserve">Technical Question - Part 2
Operations &amp; Management
6.1
Procedures for receiving direct deliveries at the treatment site 
</t>
  </si>
  <si>
    <t xml:space="preserve">Technical Question - Part 2
Operations &amp; Management
6.2
Procedures for measuring and recording waste volumes on arrival at the treatment site. Compliance with reporting requirements in paragraph 4 of the Specification 
</t>
  </si>
  <si>
    <t xml:space="preserve">Technical Question - Part 2
Operations &amp; Management
7.1
Procedures for reporting site and operating incidents 
</t>
  </si>
  <si>
    <t xml:space="preserve">Technical Question - Part 2
Operations &amp; Management
8.1
Measures to be taken during unscheduled and scheduled downtime of the treatment site  
</t>
  </si>
  <si>
    <t xml:space="preserve">Technical Question - Part 2
Operations &amp; Management
8.2
Full details of contingency plans  
</t>
  </si>
  <si>
    <t xml:space="preserve">Technical Question - Part 2
Operations &amp; Management
8.3
Procedures for dealing with weighbridge downtime 
</t>
  </si>
  <si>
    <t xml:space="preserve">Technical Question - Part 2
Operations &amp; Management
9.1
Descibe your system for reporting accidents 
</t>
  </si>
  <si>
    <t xml:space="preserve">Technical Question - Part 2
Operations &amp; Management
9.2
Procedures for undertaking risk assessments  
</t>
  </si>
  <si>
    <t xml:space="preserve">Technical Question - Part 2
Operations &amp; Management
9.3
Accident statistics
</t>
  </si>
  <si>
    <t xml:space="preserve">Technical Question - Part 3
Monitoring &amp; Added Value
10.1
Communication system to ensure high quality delivery of services   
</t>
  </si>
  <si>
    <t xml:space="preserve">Technical Question - Part 3
Monitoring &amp; Added Value
10.2
Opportunities to support and raise profile of the services in line with the examples provided in paragraph 1.3 of the Specification
</t>
  </si>
  <si>
    <t xml:space="preserve">0 = Limited detail
3 = outline assessment, with / without net saving
5 = robust technical assessment of energy balance demonstrated, with a clear net saving in energy </t>
  </si>
  <si>
    <t>0 = Limited details on mitigation of the environmental impacts of the treatment site
3 = Mitigation controls in place to meet legislative requirements
5 = Strong mitigation controls in place, with evidence of measurements / standards beyond legislative requirements</t>
  </si>
  <si>
    <t xml:space="preserve">Evaluation Criteria </t>
  </si>
  <si>
    <t xml:space="preserve">Technical Question - Part 1
Delivery of services
4.2
Acceptable contamination levels 
</t>
  </si>
  <si>
    <t>0 = Limited details and/or insufficient capacity for contract waste 
3 = Full details and adequate capacity for contract waste
5 = Full details and spare capacity for contingency above forecast volumes</t>
  </si>
  <si>
    <t xml:space="preserve">0 = Limited details and/or conflicting requirements
5 = Full details and no conflicting requirements 
</t>
  </si>
  <si>
    <t xml:space="preserve">0 = Less than 70% reuse, recycling, or composting  
3 = Between 70% - 90% 
5 = More than 90% </t>
  </si>
  <si>
    <t xml:space="preserve">Technical Question - Part 1
Delivery of the services
2.3
Quality standards achieved and secure end markets
</t>
  </si>
  <si>
    <t xml:space="preserve">0 = No procedures in place 
3 = Procedures in place with third party site
5 = Procedures in place under contractors control </t>
  </si>
  <si>
    <t xml:space="preserve">0 = No names site
3 = Named site in third party control
5 = Procedures in place under contractors control </t>
  </si>
  <si>
    <t xml:space="preserve">0 = Unable to accept all materials in specification 
5 = Able to accept all materials listed  </t>
  </si>
  <si>
    <t>0 = Zero tolerance / measures in place to deal with contamination 
3 = 1 - 5 % per load 
5 = 5% + per total load</t>
  </si>
  <si>
    <t xml:space="preserve">Technical Question - Part 2
Operations &amp; Management
5.2
Full specification of haulage containers and maintenance plan 
</t>
  </si>
  <si>
    <t xml:space="preserve">0 = Limited details and/or doesn't meet requirements
3 = Broadly meets specification, outline maintance plan in place
5 = Able to purchase and maintain haulage containers to fully meet the required Council specification </t>
  </si>
  <si>
    <t xml:space="preserve">Technical Question - Part 3
Monitoring &amp; Added Value
12.1
Demonstrate the energy used in the treatment process to explain the net energy balance of the treatment process
</t>
  </si>
  <si>
    <t>Technical Question - Part 3
Monitoring &amp; Added Value
11.1
Carbon Management Plan</t>
  </si>
  <si>
    <t xml:space="preserve">Technical Question - Part 3
Monitoring &amp; Added Value
11.2
Details on assisting the Council reduce the carbon impact of the Food Waste services
</t>
  </si>
  <si>
    <t xml:space="preserve">Technical Question - Part 2
Operations &amp; Management
13.1
Environmental Control Plan for the treatments site  
</t>
  </si>
  <si>
    <t xml:space="preserve">Technical Question - Part 2
Operations &amp; Management
14.1
Added social value to support the delivert of the services
</t>
  </si>
  <si>
    <t xml:space="preserve">Technical Question - Part 2
Operations &amp; Management
14.1
Assistance available to increase capture rates on unavoidable food waste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</si>
</sst>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70"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sz val="12"/>
      <color indexed="23"/>
      <name val="Arial"/>
      <family val="2"/>
    </font>
    <font>
      <sz val="12"/>
      <name val="Arial"/>
      <family val="2"/>
    </font>
    <font>
      <sz val="10"/>
      <name val="Arial"/>
      <family val="2"/>
    </font>
    <font>
      <sz val="11"/>
      <color theme="1"/>
      <name val="Calibri"/>
      <family val="2"/>
      <scheme val="minor"/>
    </font>
    <font>
      <b/>
      <sz val="12"/>
      <name val="Arial"/>
      <family val="2"/>
    </font>
    <font>
      <sz val="10"/>
      <color rgb="FFFFFF00"/>
      <name val="Arial"/>
      <family val="2"/>
    </font>
    <font>
      <sz val="14"/>
      <name val="Arial"/>
      <family val="2"/>
    </font>
    <font>
      <sz val="9"/>
      <name val="Arial"/>
      <family val="2"/>
    </font>
    <font>
      <b/>
      <sz val="11"/>
      <color rgb="FF000000"/>
      <name val="Arial"/>
      <family val="2"/>
    </font>
    <font>
      <b/>
      <sz val="12"/>
      <color theme="0"/>
      <name val="Arial"/>
      <family val="2"/>
    </font>
    <font>
      <i/>
      <sz val="8"/>
      <color rgb="FFFF0000"/>
      <name val="Arial"/>
      <family val="2"/>
    </font>
    <font>
      <sz val="11"/>
      <name val="Corbel"/>
      <family val="2"/>
    </font>
    <font>
      <b/>
      <sz val="11"/>
      <name val="Corbel"/>
      <family val="2"/>
    </font>
    <font>
      <b/>
      <sz val="10"/>
      <name val="Corbel"/>
      <family val="2"/>
    </font>
    <font>
      <b/>
      <sz val="12"/>
      <name val="Corbel"/>
      <family val="2"/>
    </font>
    <font>
      <b/>
      <u/>
      <sz val="20"/>
      <color rgb="FF0090D7"/>
      <name val="Corbel"/>
      <family val="2"/>
    </font>
    <font>
      <b/>
      <sz val="12"/>
      <color theme="0"/>
      <name val="Corbel"/>
      <family val="2"/>
    </font>
    <font>
      <i/>
      <sz val="12"/>
      <name val="Corbel"/>
      <family val="2"/>
    </font>
    <font>
      <sz val="8"/>
      <name val="Corbel"/>
      <family val="2"/>
    </font>
    <font>
      <b/>
      <sz val="10"/>
      <color indexed="9"/>
      <name val="Corbel"/>
      <family val="2"/>
    </font>
    <font>
      <b/>
      <i/>
      <sz val="12"/>
      <color indexed="9"/>
      <name val="Corbel"/>
      <family val="2"/>
    </font>
    <font>
      <sz val="12"/>
      <name val="Corbel"/>
      <family val="2"/>
    </font>
    <font>
      <b/>
      <sz val="12"/>
      <color indexed="9"/>
      <name val="Corbel"/>
      <family val="2"/>
    </font>
    <font>
      <sz val="20"/>
      <name val="Corbel"/>
      <family val="2"/>
    </font>
    <font>
      <sz val="11"/>
      <color rgb="FFFFFFFF"/>
      <name val="Corbel"/>
      <family val="2"/>
    </font>
    <font>
      <b/>
      <u/>
      <sz val="20"/>
      <name val="Corbel"/>
      <family val="2"/>
    </font>
    <font>
      <b/>
      <sz val="22"/>
      <name val="Arial"/>
      <family val="2"/>
    </font>
    <font>
      <b/>
      <sz val="12"/>
      <color theme="1"/>
      <name val="Arial"/>
      <family val="2"/>
    </font>
    <font>
      <sz val="12"/>
      <color theme="1"/>
      <name val="Arial"/>
      <family val="2"/>
    </font>
    <font>
      <sz val="14"/>
      <name val="Corbel"/>
      <family val="2"/>
    </font>
    <font>
      <b/>
      <sz val="14"/>
      <name val="Arial"/>
      <family val="2"/>
    </font>
    <font>
      <sz val="14"/>
      <color theme="1"/>
      <name val="Arial"/>
      <family val="2"/>
    </font>
    <font>
      <b/>
      <sz val="14"/>
      <name val="Corbel"/>
      <family val="2"/>
    </font>
    <font>
      <b/>
      <sz val="20"/>
      <name val="Corbel"/>
      <family val="2"/>
    </font>
    <font>
      <b/>
      <i/>
      <sz val="12"/>
      <name val="Corbel"/>
      <family val="2"/>
    </font>
    <font>
      <b/>
      <sz val="16"/>
      <name val="Corbel"/>
      <family val="2"/>
    </font>
    <font>
      <sz val="12"/>
      <color rgb="FF000000"/>
      <name val="Arial"/>
      <family val="2"/>
    </font>
    <font>
      <sz val="7"/>
      <name val="Times New Roman"/>
      <family val="1"/>
    </font>
    <font>
      <sz val="12"/>
      <color theme="1"/>
      <name val="Calibri"/>
      <family val="2"/>
      <scheme val="minor"/>
    </font>
    <font>
      <sz val="20"/>
      <name val="Arial"/>
      <family val="2"/>
    </font>
    <font>
      <sz val="8"/>
      <name val="Arial"/>
    </font>
    <font>
      <i/>
      <sz val="12"/>
      <name val="Arial"/>
      <family val="2"/>
    </font>
    <font>
      <b/>
      <sz val="10"/>
      <color rgb="FFFFFFFF"/>
      <name val="Arial"/>
      <family val="2"/>
    </font>
    <font>
      <b/>
      <sz val="10"/>
      <name val="Arial"/>
      <family val="2"/>
    </font>
    <font>
      <sz val="10"/>
      <color rgb="FF0000FF"/>
      <name val="Arial"/>
      <family val="2"/>
    </font>
    <font>
      <sz val="10"/>
      <color rgb="FF000000"/>
      <name val="Arial"/>
      <family val="2"/>
    </font>
    <font>
      <i/>
      <sz val="10"/>
      <color rgb="FF008000"/>
      <name val="Arial"/>
      <family val="2"/>
    </font>
    <font>
      <b/>
      <sz val="10"/>
      <color rgb="FF00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theme="8" tint="0.59999389629810485"/>
        <bgColor indexed="64"/>
      </patternFill>
    </fill>
    <fill>
      <patternFill patternType="solid">
        <fgColor rgb="FF0000FF"/>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s>
  <cellStyleXfs count="93">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4" fillId="0" borderId="0"/>
    <xf numFmtId="0" fontId="25" fillId="0" borderId="0"/>
    <xf numFmtId="0" fontId="21" fillId="0" borderId="0"/>
    <xf numFmtId="0" fontId="2" fillId="23" borderId="7" applyNumberFormat="0" applyFont="0" applyAlignment="0" applyProtection="0"/>
    <xf numFmtId="0" fontId="24"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 fillId="0" borderId="0"/>
    <xf numFmtId="0" fontId="2" fillId="0" borderId="0"/>
    <xf numFmtId="0" fontId="1" fillId="0" borderId="0"/>
    <xf numFmtId="0" fontId="2" fillId="0" borderId="0"/>
  </cellStyleXfs>
  <cellXfs count="281">
    <xf numFmtId="0" fontId="0" fillId="0" borderId="0" xfId="0"/>
    <xf numFmtId="0" fontId="0" fillId="25" borderId="0" xfId="0" applyFill="1"/>
    <xf numFmtId="0" fontId="2" fillId="25" borderId="0" xfId="0" applyFont="1" applyFill="1"/>
    <xf numFmtId="0" fontId="2" fillId="25" borderId="0" xfId="0" applyFont="1" applyFill="1" applyAlignment="1">
      <alignment horizontal="center"/>
    </xf>
    <xf numFmtId="0" fontId="2" fillId="0" borderId="0" xfId="0" applyFont="1"/>
    <xf numFmtId="0" fontId="2" fillId="0" borderId="0" xfId="0" applyFont="1" applyAlignment="1">
      <alignment horizontal="center"/>
    </xf>
    <xf numFmtId="164" fontId="0" fillId="25" borderId="0" xfId="0" applyNumberFormat="1" applyFill="1" applyAlignment="1">
      <alignment horizontal="center"/>
    </xf>
    <xf numFmtId="0" fontId="0" fillId="25" borderId="0" xfId="0" applyFill="1" applyAlignment="1">
      <alignment horizontal="center"/>
    </xf>
    <xf numFmtId="0" fontId="27" fillId="25" borderId="0" xfId="0" applyFont="1" applyFill="1"/>
    <xf numFmtId="0" fontId="2" fillId="25" borderId="0" xfId="86" applyFill="1"/>
    <xf numFmtId="0" fontId="2" fillId="0" borderId="0" xfId="86"/>
    <xf numFmtId="0" fontId="2" fillId="25" borderId="0" xfId="86" applyFill="1" applyAlignment="1">
      <alignment vertical="center"/>
    </xf>
    <xf numFmtId="0" fontId="2" fillId="0" borderId="0" xfId="86" applyAlignment="1">
      <alignment vertical="center"/>
    </xf>
    <xf numFmtId="2" fontId="26" fillId="25" borderId="10" xfId="86" applyNumberFormat="1" applyFont="1" applyFill="1" applyBorder="1" applyAlignment="1">
      <alignment horizontal="center" vertical="center"/>
    </xf>
    <xf numFmtId="0" fontId="32" fillId="25" borderId="0" xfId="86" applyFont="1" applyFill="1" applyAlignment="1">
      <alignment vertical="center"/>
    </xf>
    <xf numFmtId="0" fontId="28" fillId="27" borderId="10" xfId="86" applyFont="1" applyFill="1" applyBorder="1" applyAlignment="1">
      <alignment horizontal="center" vertical="center" wrapText="1"/>
    </xf>
    <xf numFmtId="2" fontId="26" fillId="25" borderId="16" xfId="86" applyNumberFormat="1" applyFont="1" applyFill="1" applyBorder="1" applyAlignment="1">
      <alignment horizontal="center" vertical="center"/>
    </xf>
    <xf numFmtId="0" fontId="28" fillId="27" borderId="16" xfId="86" applyFont="1" applyFill="1" applyBorder="1" applyAlignment="1">
      <alignment horizontal="center" vertical="center" wrapText="1"/>
    </xf>
    <xf numFmtId="2" fontId="26" fillId="25" borderId="10" xfId="86" applyNumberFormat="1" applyFont="1" applyFill="1" applyBorder="1" applyAlignment="1">
      <alignment horizontal="left" vertical="center" wrapText="1"/>
    </xf>
    <xf numFmtId="1" fontId="26" fillId="29" borderId="10" xfId="86" applyNumberFormat="1" applyFont="1" applyFill="1" applyBorder="1" applyAlignment="1">
      <alignment horizontal="center" vertical="center" wrapText="1"/>
    </xf>
    <xf numFmtId="1" fontId="26" fillId="28" borderId="10" xfId="86" applyNumberFormat="1" applyFont="1" applyFill="1" applyBorder="1" applyAlignment="1">
      <alignment horizontal="center" vertical="center" wrapText="1"/>
    </xf>
    <xf numFmtId="1" fontId="26" fillId="30" borderId="10" xfId="86" applyNumberFormat="1" applyFont="1" applyFill="1" applyBorder="1" applyAlignment="1">
      <alignment horizontal="center" vertical="center" wrapText="1"/>
    </xf>
    <xf numFmtId="1" fontId="31" fillId="31" borderId="10" xfId="86" applyNumberFormat="1" applyFont="1" applyFill="1" applyBorder="1" applyAlignment="1">
      <alignment horizontal="center" vertical="center"/>
    </xf>
    <xf numFmtId="2" fontId="26" fillId="27" borderId="10" xfId="86" applyNumberFormat="1" applyFont="1" applyFill="1" applyBorder="1" applyAlignment="1">
      <alignment horizontal="left" vertical="center" wrapText="1"/>
    </xf>
    <xf numFmtId="1" fontId="31" fillId="31" borderId="21" xfId="86" applyNumberFormat="1" applyFont="1" applyFill="1" applyBorder="1" applyAlignment="1">
      <alignment horizontal="center" vertical="center"/>
    </xf>
    <xf numFmtId="2" fontId="26" fillId="27" borderId="16" xfId="86" applyNumberFormat="1" applyFont="1" applyFill="1" applyBorder="1" applyAlignment="1">
      <alignment horizontal="left" vertical="center" wrapText="1"/>
    </xf>
    <xf numFmtId="2" fontId="26" fillId="25" borderId="16" xfId="86" applyNumberFormat="1" applyFont="1" applyFill="1" applyBorder="1" applyAlignment="1">
      <alignment horizontal="left" vertical="center" wrapText="1"/>
    </xf>
    <xf numFmtId="1" fontId="26" fillId="29" borderId="16" xfId="86" applyNumberFormat="1" applyFont="1" applyFill="1" applyBorder="1" applyAlignment="1">
      <alignment horizontal="center" vertical="center" wrapText="1"/>
    </xf>
    <xf numFmtId="1" fontId="26" fillId="28" borderId="16" xfId="86" applyNumberFormat="1" applyFont="1" applyFill="1" applyBorder="1" applyAlignment="1">
      <alignment horizontal="center" vertical="center" wrapText="1"/>
    </xf>
    <xf numFmtId="1" fontId="26" fillId="30" borderId="16" xfId="86" applyNumberFormat="1" applyFont="1" applyFill="1" applyBorder="1" applyAlignment="1">
      <alignment horizontal="center" vertical="center" wrapText="1"/>
    </xf>
    <xf numFmtId="1" fontId="31" fillId="31" borderId="16" xfId="86" applyNumberFormat="1" applyFont="1" applyFill="1" applyBorder="1" applyAlignment="1">
      <alignment horizontal="center" vertical="center"/>
    </xf>
    <xf numFmtId="1" fontId="31" fillId="31" borderId="20" xfId="86" applyNumberFormat="1" applyFont="1" applyFill="1" applyBorder="1" applyAlignment="1">
      <alignment horizontal="center" vertical="center"/>
    </xf>
    <xf numFmtId="0" fontId="2" fillId="25" borderId="0" xfId="0" applyFont="1" applyFill="1" applyAlignment="1">
      <alignment horizontal="center"/>
    </xf>
    <xf numFmtId="0" fontId="2" fillId="26" borderId="39" xfId="86" applyFill="1" applyBorder="1"/>
    <xf numFmtId="0" fontId="2" fillId="26" borderId="30" xfId="86" applyFill="1" applyBorder="1"/>
    <xf numFmtId="0" fontId="2" fillId="26" borderId="26" xfId="86" applyFill="1" applyBorder="1"/>
    <xf numFmtId="0" fontId="28" fillId="27" borderId="22" xfId="86" applyFont="1" applyFill="1" applyBorder="1" applyAlignment="1">
      <alignment horizontal="center" vertical="center" wrapText="1"/>
    </xf>
    <xf numFmtId="2" fontId="26" fillId="27" borderId="22" xfId="86" applyNumberFormat="1" applyFont="1" applyFill="1" applyBorder="1" applyAlignment="1">
      <alignment horizontal="left" vertical="center" wrapText="1"/>
    </xf>
    <xf numFmtId="2" fontId="26" fillId="25" borderId="22" xfId="86" applyNumberFormat="1" applyFont="1" applyFill="1" applyBorder="1" applyAlignment="1">
      <alignment horizontal="center" vertical="center"/>
    </xf>
    <xf numFmtId="2" fontId="26" fillId="25" borderId="22" xfId="86" applyNumberFormat="1" applyFont="1" applyFill="1" applyBorder="1" applyAlignment="1">
      <alignment horizontal="left" vertical="center" wrapText="1"/>
    </xf>
    <xf numFmtId="1" fontId="26" fillId="29" borderId="22" xfId="86" applyNumberFormat="1" applyFont="1" applyFill="1" applyBorder="1" applyAlignment="1">
      <alignment horizontal="center" vertical="center" wrapText="1"/>
    </xf>
    <xf numFmtId="1" fontId="26" fillId="28" borderId="22" xfId="86" applyNumberFormat="1" applyFont="1" applyFill="1" applyBorder="1" applyAlignment="1">
      <alignment horizontal="center" vertical="center" wrapText="1"/>
    </xf>
    <xf numFmtId="1" fontId="26" fillId="30" borderId="22" xfId="86" applyNumberFormat="1" applyFont="1" applyFill="1" applyBorder="1" applyAlignment="1">
      <alignment horizontal="center" vertical="center" wrapText="1"/>
    </xf>
    <xf numFmtId="1" fontId="31" fillId="31" borderId="22" xfId="86" applyNumberFormat="1" applyFont="1" applyFill="1" applyBorder="1" applyAlignment="1">
      <alignment horizontal="center" vertical="center"/>
    </xf>
    <xf numFmtId="1" fontId="31" fillId="31" borderId="36" xfId="86" applyNumberFormat="1" applyFont="1" applyFill="1" applyBorder="1" applyAlignment="1">
      <alignment horizontal="center" vertical="center"/>
    </xf>
    <xf numFmtId="0" fontId="2" fillId="25" borderId="0" xfId="86" applyFill="1" applyBorder="1"/>
    <xf numFmtId="0" fontId="30" fillId="25" borderId="0" xfId="0" applyFont="1" applyFill="1" applyBorder="1" applyAlignment="1">
      <alignment vertical="center"/>
    </xf>
    <xf numFmtId="0" fontId="23" fillId="25" borderId="0" xfId="0" applyFont="1" applyFill="1" applyBorder="1" applyAlignment="1">
      <alignment vertical="center"/>
    </xf>
    <xf numFmtId="0" fontId="22" fillId="25" borderId="0" xfId="86" applyFont="1" applyFill="1" applyBorder="1"/>
    <xf numFmtId="0" fontId="29" fillId="25" borderId="0" xfId="0" applyFont="1" applyFill="1" applyBorder="1" applyAlignment="1">
      <alignment horizontal="justify" vertical="center"/>
    </xf>
    <xf numFmtId="0" fontId="20" fillId="25" borderId="0" xfId="86" applyFont="1" applyFill="1" applyAlignment="1">
      <alignment vertical="center"/>
    </xf>
    <xf numFmtId="164" fontId="2" fillId="25" borderId="0" xfId="86" applyNumberFormat="1" applyFill="1" applyAlignment="1">
      <alignment vertical="center"/>
    </xf>
    <xf numFmtId="0" fontId="0" fillId="0" borderId="0" xfId="0" applyAlignment="1"/>
    <xf numFmtId="0" fontId="2" fillId="0" borderId="0" xfId="0" applyFont="1" applyAlignment="1">
      <alignment horizontal="left"/>
    </xf>
    <xf numFmtId="1" fontId="2" fillId="0" borderId="0" xfId="0" applyNumberFormat="1" applyFont="1" applyFill="1" applyAlignment="1">
      <alignment horizontal="left"/>
    </xf>
    <xf numFmtId="1" fontId="2" fillId="0" borderId="0" xfId="0" applyNumberFormat="1" applyFont="1" applyAlignment="1">
      <alignment horizontal="left"/>
    </xf>
    <xf numFmtId="0" fontId="33" fillId="0" borderId="0" xfId="0" applyFont="1" applyAlignment="1">
      <alignment horizontal="justify" vertical="center"/>
    </xf>
    <xf numFmtId="0" fontId="33" fillId="25" borderId="0" xfId="86" applyFont="1" applyFill="1"/>
    <xf numFmtId="0" fontId="39" fillId="27" borderId="40" xfId="86" applyFont="1" applyFill="1" applyBorder="1" applyAlignment="1">
      <alignment horizontal="center" vertical="top" wrapText="1"/>
    </xf>
    <xf numFmtId="0" fontId="39" fillId="27" borderId="23" xfId="86" applyFont="1" applyFill="1" applyBorder="1" applyAlignment="1">
      <alignment horizontal="center" vertical="top" wrapText="1"/>
    </xf>
    <xf numFmtId="0" fontId="40" fillId="24" borderId="0" xfId="86" applyFont="1" applyFill="1" applyBorder="1" applyAlignment="1">
      <alignment vertical="center"/>
    </xf>
    <xf numFmtId="0" fontId="42" fillId="26" borderId="11" xfId="86" applyFont="1" applyFill="1" applyBorder="1" applyAlignment="1">
      <alignment horizontal="center" vertical="center" wrapText="1"/>
    </xf>
    <xf numFmtId="0" fontId="42" fillId="26" borderId="24" xfId="86" applyFont="1" applyFill="1" applyBorder="1" applyAlignment="1">
      <alignment horizontal="center" vertical="center" wrapText="1"/>
    </xf>
    <xf numFmtId="0" fontId="35" fillId="24" borderId="0" xfId="86" applyFont="1" applyFill="1" applyBorder="1" applyAlignment="1">
      <alignment horizontal="center" vertical="center" wrapText="1"/>
    </xf>
    <xf numFmtId="2" fontId="43" fillId="25" borderId="38" xfId="86" applyNumberFormat="1" applyFont="1" applyFill="1" applyBorder="1" applyAlignment="1">
      <alignment horizontal="center" vertical="center" wrapText="1"/>
    </xf>
    <xf numFmtId="2" fontId="43" fillId="25" borderId="15" xfId="86" applyNumberFormat="1" applyFont="1" applyFill="1" applyBorder="1" applyAlignment="1">
      <alignment horizontal="center" vertical="center" wrapText="1"/>
    </xf>
    <xf numFmtId="2" fontId="36" fillId="25" borderId="0" xfId="86" applyNumberFormat="1" applyFont="1" applyFill="1" applyBorder="1" applyAlignment="1">
      <alignment horizontal="center" vertical="center"/>
    </xf>
    <xf numFmtId="0" fontId="42" fillId="26" borderId="11" xfId="86" applyFont="1" applyFill="1" applyBorder="1" applyAlignment="1">
      <alignment horizontal="center" vertical="center"/>
    </xf>
    <xf numFmtId="0" fontId="42" fillId="26" borderId="24" xfId="86" applyFont="1" applyFill="1" applyBorder="1" applyAlignment="1">
      <alignment horizontal="center" vertical="center"/>
    </xf>
    <xf numFmtId="164" fontId="34" fillId="25" borderId="16" xfId="86" applyNumberFormat="1" applyFont="1" applyFill="1" applyBorder="1" applyAlignment="1">
      <alignment horizontal="center" vertical="center"/>
    </xf>
    <xf numFmtId="164" fontId="34" fillId="25" borderId="17" xfId="86" applyNumberFormat="1" applyFont="1" applyFill="1" applyBorder="1" applyAlignment="1">
      <alignment horizontal="center" vertical="center"/>
    </xf>
    <xf numFmtId="8" fontId="36" fillId="25" borderId="22" xfId="86" applyNumberFormat="1" applyFont="1" applyFill="1" applyBorder="1" applyAlignment="1">
      <alignment horizontal="center" vertical="center"/>
    </xf>
    <xf numFmtId="0" fontId="36" fillId="26" borderId="16" xfId="86" applyFont="1" applyFill="1" applyBorder="1" applyAlignment="1">
      <alignment horizontal="center" vertical="center" wrapText="1"/>
    </xf>
    <xf numFmtId="0" fontId="36" fillId="26" borderId="22" xfId="86" applyFont="1" applyFill="1" applyBorder="1" applyAlignment="1">
      <alignment horizontal="center" vertical="center" wrapText="1"/>
    </xf>
    <xf numFmtId="2" fontId="43" fillId="25" borderId="10" xfId="86" applyNumberFormat="1" applyFont="1" applyFill="1" applyBorder="1" applyAlignment="1">
      <alignment horizontal="center" vertical="center" wrapText="1"/>
    </xf>
    <xf numFmtId="2" fontId="43" fillId="25" borderId="22" xfId="86" applyNumberFormat="1" applyFont="1" applyFill="1" applyBorder="1" applyAlignment="1">
      <alignment horizontal="center" vertical="center" wrapText="1"/>
    </xf>
    <xf numFmtId="2" fontId="43" fillId="25" borderId="16" xfId="86" applyNumberFormat="1" applyFont="1" applyFill="1" applyBorder="1" applyAlignment="1">
      <alignment horizontal="center" vertical="center" wrapText="1"/>
    </xf>
    <xf numFmtId="0" fontId="35" fillId="24" borderId="0" xfId="86" applyFont="1" applyFill="1" applyBorder="1" applyAlignment="1">
      <alignment horizontal="center" vertical="center"/>
    </xf>
    <xf numFmtId="2" fontId="43" fillId="25" borderId="36" xfId="86" applyNumberFormat="1" applyFont="1" applyFill="1" applyBorder="1" applyAlignment="1">
      <alignment horizontal="center" vertical="center" wrapText="1"/>
    </xf>
    <xf numFmtId="2" fontId="43" fillId="25" borderId="20" xfId="86" applyNumberFormat="1" applyFont="1" applyFill="1" applyBorder="1" applyAlignment="1">
      <alignment horizontal="center" vertical="center" wrapText="1"/>
    </xf>
    <xf numFmtId="0" fontId="43" fillId="24" borderId="0" xfId="86" applyFont="1" applyFill="1" applyBorder="1" applyAlignment="1">
      <alignment vertical="center"/>
    </xf>
    <xf numFmtId="2" fontId="43" fillId="25" borderId="0" xfId="86" applyNumberFormat="1" applyFont="1" applyFill="1" applyBorder="1" applyAlignment="1">
      <alignment horizontal="center" vertical="center" wrapText="1"/>
    </xf>
    <xf numFmtId="2" fontId="43" fillId="25" borderId="13" xfId="86" applyNumberFormat="1" applyFont="1" applyFill="1" applyBorder="1" applyAlignment="1">
      <alignment horizontal="center" vertical="center" wrapText="1"/>
    </xf>
    <xf numFmtId="0" fontId="43" fillId="25" borderId="0" xfId="86" applyFont="1" applyFill="1" applyBorder="1" applyAlignment="1">
      <alignment vertical="center"/>
    </xf>
    <xf numFmtId="0" fontId="42" fillId="26" borderId="12" xfId="86" applyFont="1" applyFill="1" applyBorder="1" applyAlignment="1">
      <alignment horizontal="center" vertical="center"/>
    </xf>
    <xf numFmtId="2" fontId="43" fillId="25" borderId="41" xfId="86" applyNumberFormat="1" applyFont="1" applyFill="1" applyBorder="1" applyAlignment="1">
      <alignment horizontal="center" vertical="center" wrapText="1"/>
    </xf>
    <xf numFmtId="2" fontId="43" fillId="25" borderId="37" xfId="86" applyNumberFormat="1" applyFont="1" applyFill="1" applyBorder="1" applyAlignment="1">
      <alignment horizontal="center" vertical="center" wrapText="1"/>
    </xf>
    <xf numFmtId="0" fontId="44" fillId="26" borderId="28" xfId="86" applyFont="1" applyFill="1" applyBorder="1" applyAlignment="1">
      <alignment horizontal="center" vertical="center"/>
    </xf>
    <xf numFmtId="0" fontId="44" fillId="26" borderId="23" xfId="86" applyFont="1" applyFill="1" applyBorder="1" applyAlignment="1">
      <alignment horizontal="center" vertical="center"/>
    </xf>
    <xf numFmtId="164" fontId="34" fillId="25" borderId="10" xfId="86" applyNumberFormat="1" applyFont="1" applyFill="1" applyBorder="1" applyAlignment="1">
      <alignment horizontal="center" vertical="center"/>
    </xf>
    <xf numFmtId="0" fontId="34" fillId="24" borderId="0" xfId="86" applyFont="1" applyFill="1" applyBorder="1" applyAlignment="1">
      <alignment horizontal="center" vertical="center" wrapText="1"/>
    </xf>
    <xf numFmtId="0" fontId="45" fillId="25" borderId="0" xfId="0" applyFont="1" applyFill="1"/>
    <xf numFmtId="0" fontId="37" fillId="25" borderId="0" xfId="0" applyFont="1" applyFill="1"/>
    <xf numFmtId="1" fontId="33" fillId="0" borderId="0" xfId="0" applyNumberFormat="1" applyFont="1" applyFill="1" applyBorder="1" applyAlignment="1">
      <alignment horizontal="left" vertical="center"/>
    </xf>
    <xf numFmtId="0" fontId="33" fillId="0" borderId="0" xfId="0" applyFont="1" applyAlignment="1">
      <alignment horizontal="left"/>
    </xf>
    <xf numFmtId="0" fontId="36" fillId="25" borderId="0" xfId="0" applyFont="1" applyFill="1" applyBorder="1" applyAlignment="1">
      <alignment vertical="center"/>
    </xf>
    <xf numFmtId="0" fontId="36" fillId="24" borderId="29" xfId="86" applyFont="1" applyFill="1" applyBorder="1" applyAlignment="1">
      <alignment horizontal="center" wrapText="1"/>
    </xf>
    <xf numFmtId="0" fontId="36" fillId="24" borderId="30" xfId="86" applyFont="1" applyFill="1" applyBorder="1" applyAlignment="1">
      <alignment wrapText="1"/>
    </xf>
    <xf numFmtId="2" fontId="43" fillId="25" borderId="10" xfId="86" applyNumberFormat="1" applyFont="1" applyFill="1" applyBorder="1" applyAlignment="1">
      <alignment horizontal="left" vertical="top"/>
    </xf>
    <xf numFmtId="1" fontId="36" fillId="0" borderId="10" xfId="86" applyNumberFormat="1" applyFont="1" applyFill="1" applyBorder="1" applyAlignment="1">
      <alignment horizontal="center" vertical="center" wrapText="1"/>
    </xf>
    <xf numFmtId="1" fontId="36" fillId="0" borderId="16" xfId="86" applyNumberFormat="1" applyFont="1" applyFill="1" applyBorder="1" applyAlignment="1">
      <alignment horizontal="center" vertical="center" wrapText="1"/>
    </xf>
    <xf numFmtId="2" fontId="36" fillId="0" borderId="10" xfId="86" applyNumberFormat="1" applyFont="1" applyFill="1" applyBorder="1" applyAlignment="1">
      <alignment horizontal="center" vertical="center"/>
    </xf>
    <xf numFmtId="2" fontId="36" fillId="0" borderId="16" xfId="86" applyNumberFormat="1" applyFont="1" applyFill="1" applyBorder="1" applyAlignment="1">
      <alignment horizontal="center" vertical="center"/>
    </xf>
    <xf numFmtId="2" fontId="36" fillId="0" borderId="21" xfId="86" applyNumberFormat="1" applyFont="1" applyFill="1" applyBorder="1" applyAlignment="1">
      <alignment horizontal="center" vertical="center"/>
    </xf>
    <xf numFmtId="2" fontId="36" fillId="0" borderId="20" xfId="86" applyNumberFormat="1" applyFont="1" applyFill="1" applyBorder="1" applyAlignment="1">
      <alignment horizontal="center" vertical="center"/>
    </xf>
    <xf numFmtId="0" fontId="36" fillId="0" borderId="22" xfId="0" applyFont="1" applyFill="1" applyBorder="1" applyAlignment="1">
      <alignment horizontal="center"/>
    </xf>
    <xf numFmtId="0" fontId="36" fillId="0" borderId="18" xfId="0" applyFont="1" applyFill="1" applyBorder="1" applyAlignment="1">
      <alignment horizontal="center"/>
    </xf>
    <xf numFmtId="0" fontId="46" fillId="0" borderId="0" xfId="0" applyFont="1" applyAlignment="1">
      <alignment vertical="center"/>
    </xf>
    <xf numFmtId="0" fontId="47" fillId="25" borderId="0" xfId="86" applyFont="1" applyFill="1" applyBorder="1"/>
    <xf numFmtId="0" fontId="48" fillId="25" borderId="0" xfId="86" applyFont="1" applyFill="1" applyBorder="1"/>
    <xf numFmtId="0" fontId="43" fillId="25" borderId="0" xfId="86" applyFont="1" applyFill="1" applyBorder="1"/>
    <xf numFmtId="0" fontId="23" fillId="25" borderId="0" xfId="86" applyFont="1" applyFill="1"/>
    <xf numFmtId="0" fontId="43" fillId="25" borderId="0" xfId="86" applyFont="1" applyFill="1"/>
    <xf numFmtId="0" fontId="49" fillId="0" borderId="0" xfId="0" applyFont="1"/>
    <xf numFmtId="0" fontId="49" fillId="32" borderId="10" xfId="0" applyFont="1" applyFill="1" applyBorder="1" applyAlignment="1">
      <alignment horizontal="center"/>
    </xf>
    <xf numFmtId="0" fontId="50" fillId="0" borderId="0" xfId="0" applyFont="1" applyAlignment="1">
      <alignment vertical="center"/>
    </xf>
    <xf numFmtId="0" fontId="36" fillId="30" borderId="22" xfId="86" applyFont="1" applyFill="1" applyBorder="1" applyAlignment="1">
      <alignment horizontal="center" vertical="center" wrapText="1"/>
    </xf>
    <xf numFmtId="0" fontId="36" fillId="30" borderId="41" xfId="86" applyFont="1" applyFill="1" applyBorder="1" applyAlignment="1">
      <alignment horizontal="center" vertical="center" wrapText="1"/>
    </xf>
    <xf numFmtId="0" fontId="36" fillId="30" borderId="10" xfId="86" applyFont="1" applyFill="1" applyBorder="1" applyAlignment="1">
      <alignment horizontal="center" vertical="center" wrapText="1"/>
    </xf>
    <xf numFmtId="0" fontId="36" fillId="30" borderId="25" xfId="86" applyFont="1" applyFill="1" applyBorder="1" applyAlignment="1">
      <alignment horizontal="center" vertical="center" wrapText="1"/>
    </xf>
    <xf numFmtId="0" fontId="36" fillId="30" borderId="21" xfId="86" applyFont="1" applyFill="1" applyBorder="1" applyAlignment="1">
      <alignment horizontal="center" vertical="center" wrapText="1"/>
    </xf>
    <xf numFmtId="0" fontId="36" fillId="30" borderId="27" xfId="86" applyFont="1" applyFill="1" applyBorder="1" applyAlignment="1">
      <alignment horizontal="center" vertical="center" wrapText="1"/>
    </xf>
    <xf numFmtId="9" fontId="34" fillId="24" borderId="22" xfId="86" applyNumberFormat="1" applyFont="1" applyFill="1" applyBorder="1" applyAlignment="1">
      <alignment horizontal="center" vertical="center"/>
    </xf>
    <xf numFmtId="0" fontId="52" fillId="28" borderId="10" xfId="86" applyFont="1" applyFill="1" applyBorder="1" applyAlignment="1">
      <alignment horizontal="center" vertical="center" wrapText="1"/>
    </xf>
    <xf numFmtId="0" fontId="47" fillId="25" borderId="0" xfId="0" applyFont="1" applyFill="1"/>
    <xf numFmtId="0" fontId="28" fillId="0" borderId="0" xfId="0" applyFont="1"/>
    <xf numFmtId="0" fontId="53" fillId="0" borderId="0" xfId="0" applyFont="1" applyAlignment="1">
      <alignment vertical="center"/>
    </xf>
    <xf numFmtId="0" fontId="28" fillId="0" borderId="0" xfId="0" applyFont="1" applyAlignment="1">
      <alignment vertical="center"/>
    </xf>
    <xf numFmtId="0" fontId="28" fillId="25" borderId="0" xfId="0" applyFont="1" applyFill="1"/>
    <xf numFmtId="0" fontId="47" fillId="28" borderId="0" xfId="0" applyFont="1" applyFill="1"/>
    <xf numFmtId="0" fontId="45" fillId="28" borderId="0" xfId="0" applyFont="1" applyFill="1"/>
    <xf numFmtId="0" fontId="0" fillId="28" borderId="0" xfId="0" applyFill="1"/>
    <xf numFmtId="0" fontId="47" fillId="25" borderId="0" xfId="86" applyFont="1" applyFill="1"/>
    <xf numFmtId="0" fontId="41" fillId="33" borderId="10" xfId="86" applyFont="1" applyFill="1" applyBorder="1" applyAlignment="1">
      <alignment horizontal="center" vertical="center"/>
    </xf>
    <xf numFmtId="0" fontId="42" fillId="33" borderId="10" xfId="86" applyFont="1" applyFill="1" applyBorder="1" applyAlignment="1">
      <alignment horizontal="center" vertical="center" wrapText="1"/>
    </xf>
    <xf numFmtId="0" fontId="41" fillId="33" borderId="10" xfId="86" applyFont="1" applyFill="1" applyBorder="1" applyAlignment="1">
      <alignment horizontal="center" vertical="center" wrapText="1"/>
    </xf>
    <xf numFmtId="9" fontId="56" fillId="33" borderId="10" xfId="86" applyNumberFormat="1" applyFont="1" applyFill="1" applyBorder="1" applyAlignment="1">
      <alignment horizontal="center" vertical="center"/>
    </xf>
    <xf numFmtId="0" fontId="56" fillId="33" borderId="10" xfId="86" applyFont="1" applyFill="1" applyBorder="1" applyAlignment="1">
      <alignment horizontal="center" vertical="center"/>
    </xf>
    <xf numFmtId="1" fontId="36" fillId="33" borderId="10" xfId="86" applyNumberFormat="1" applyFont="1" applyFill="1" applyBorder="1" applyAlignment="1">
      <alignment horizontal="center" vertical="center" wrapText="1"/>
    </xf>
    <xf numFmtId="0" fontId="36" fillId="33" borderId="10" xfId="86" applyFont="1" applyFill="1" applyBorder="1" applyAlignment="1">
      <alignment horizontal="center" vertical="center" wrapText="1"/>
    </xf>
    <xf numFmtId="0" fontId="54" fillId="33" borderId="10" xfId="86" applyFont="1" applyFill="1" applyBorder="1" applyAlignment="1">
      <alignment horizontal="center" vertical="center"/>
    </xf>
    <xf numFmtId="0" fontId="54" fillId="28" borderId="10" xfId="86" applyFont="1" applyFill="1" applyBorder="1" applyAlignment="1">
      <alignment horizontal="center" vertical="center" wrapText="1"/>
    </xf>
    <xf numFmtId="0" fontId="43" fillId="28" borderId="10" xfId="86" applyFont="1" applyFill="1" applyBorder="1" applyAlignment="1">
      <alignment vertical="center" wrapText="1"/>
    </xf>
    <xf numFmtId="0" fontId="43" fillId="28" borderId="10" xfId="86" applyFont="1" applyFill="1" applyBorder="1" applyAlignment="1">
      <alignment horizontal="center" vertical="center" wrapText="1"/>
    </xf>
    <xf numFmtId="0" fontId="58" fillId="0" borderId="0" xfId="0" applyFont="1" applyFill="1" applyBorder="1" applyAlignment="1">
      <alignment vertical="center" wrapText="1"/>
    </xf>
    <xf numFmtId="0" fontId="50" fillId="0" borderId="0" xfId="0" applyFont="1" applyFill="1" applyBorder="1" applyAlignment="1">
      <alignment vertical="center" wrapText="1"/>
    </xf>
    <xf numFmtId="0" fontId="0" fillId="0" borderId="0" xfId="0" applyBorder="1" applyAlignment="1"/>
    <xf numFmtId="0" fontId="54" fillId="0" borderId="0" xfId="0" applyFont="1" applyAlignment="1">
      <alignment horizontal="justify" vertical="center"/>
    </xf>
    <xf numFmtId="0" fontId="52" fillId="0" borderId="0" xfId="0" applyFont="1"/>
    <xf numFmtId="0" fontId="23" fillId="0" borderId="46" xfId="0" applyFont="1" applyBorder="1" applyAlignment="1">
      <alignment vertical="center" wrapText="1"/>
    </xf>
    <xf numFmtId="0" fontId="23" fillId="0" borderId="46" xfId="0" applyFont="1" applyBorder="1" applyAlignment="1">
      <alignment horizontal="left" vertical="center" wrapText="1" indent="4"/>
    </xf>
    <xf numFmtId="0" fontId="23" fillId="0" borderId="47" xfId="0" applyFont="1" applyBorder="1" applyAlignment="1">
      <alignment horizontal="left" vertical="center" wrapText="1" indent="4"/>
    </xf>
    <xf numFmtId="0" fontId="58" fillId="28" borderId="45" xfId="0" applyFont="1" applyFill="1" applyBorder="1" applyAlignment="1">
      <alignment vertical="center" wrapText="1"/>
    </xf>
    <xf numFmtId="0" fontId="58" fillId="28" borderId="46" xfId="0" applyFont="1" applyFill="1" applyBorder="1" applyAlignment="1">
      <alignment vertical="center" wrapText="1"/>
    </xf>
    <xf numFmtId="0" fontId="50" fillId="28" borderId="47" xfId="0" applyFont="1" applyFill="1" applyBorder="1" applyAlignment="1">
      <alignment vertical="center" wrapText="1"/>
    </xf>
    <xf numFmtId="0" fontId="26" fillId="32" borderId="45" xfId="0" applyFont="1" applyFill="1" applyBorder="1"/>
    <xf numFmtId="0" fontId="26" fillId="32" borderId="45" xfId="0" applyFont="1" applyFill="1" applyBorder="1" applyAlignment="1">
      <alignment vertical="center"/>
    </xf>
    <xf numFmtId="0" fontId="26" fillId="32" borderId="0" xfId="0" applyFont="1" applyFill="1"/>
    <xf numFmtId="0" fontId="38" fillId="30" borderId="43" xfId="86" applyFont="1" applyFill="1" applyBorder="1" applyAlignment="1">
      <alignment horizontal="left" vertical="top" wrapText="1"/>
    </xf>
    <xf numFmtId="0" fontId="2" fillId="30" borderId="34" xfId="86" applyFill="1" applyBorder="1"/>
    <xf numFmtId="0" fontId="2" fillId="30" borderId="35" xfId="86" applyFill="1" applyBorder="1"/>
    <xf numFmtId="2" fontId="36" fillId="30" borderId="10" xfId="86" applyNumberFormat="1" applyFont="1" applyFill="1" applyBorder="1" applyAlignment="1">
      <alignment horizontal="left" vertical="center" wrapText="1"/>
    </xf>
    <xf numFmtId="0" fontId="33" fillId="0" borderId="0" xfId="0" applyFont="1" applyAlignment="1">
      <alignment horizontal="left" wrapText="1"/>
    </xf>
    <xf numFmtId="9" fontId="61" fillId="25" borderId="0" xfId="0" applyNumberFormat="1" applyFont="1" applyFill="1"/>
    <xf numFmtId="0" fontId="36" fillId="30" borderId="43" xfId="86" applyFont="1" applyFill="1" applyBorder="1" applyAlignment="1">
      <alignment horizontal="left" vertical="top" wrapText="1"/>
    </xf>
    <xf numFmtId="0" fontId="36" fillId="30" borderId="14" xfId="86" applyFont="1" applyFill="1" applyBorder="1" applyAlignment="1">
      <alignment vertical="top" wrapText="1"/>
    </xf>
    <xf numFmtId="2" fontId="36" fillId="34" borderId="55" xfId="86" applyNumberFormat="1" applyFont="1" applyFill="1" applyBorder="1" applyAlignment="1">
      <alignment horizontal="center" vertical="center" wrapText="1"/>
    </xf>
    <xf numFmtId="1" fontId="26" fillId="35" borderId="55" xfId="86" applyNumberFormat="1" applyFont="1" applyFill="1" applyBorder="1" applyAlignment="1">
      <alignment horizontal="center" vertical="center" wrapText="1"/>
    </xf>
    <xf numFmtId="0" fontId="36" fillId="30" borderId="27" xfId="86" applyFont="1" applyFill="1" applyBorder="1" applyAlignment="1">
      <alignment horizontal="center" vertical="top" wrapText="1"/>
    </xf>
    <xf numFmtId="0" fontId="36" fillId="30" borderId="25" xfId="86" applyFont="1" applyFill="1" applyBorder="1" applyAlignment="1">
      <alignment horizontal="center" vertical="top" wrapText="1"/>
    </xf>
    <xf numFmtId="0" fontId="36" fillId="30" borderId="25" xfId="86" applyFont="1" applyFill="1" applyBorder="1" applyAlignment="1">
      <alignment vertical="top" wrapText="1"/>
    </xf>
    <xf numFmtId="0" fontId="36" fillId="30" borderId="19" xfId="86" applyFont="1" applyFill="1" applyBorder="1" applyAlignment="1">
      <alignment vertical="top" wrapText="1"/>
    </xf>
    <xf numFmtId="0" fontId="2" fillId="30" borderId="0" xfId="86" applyFill="1" applyBorder="1"/>
    <xf numFmtId="0" fontId="0" fillId="30" borderId="0" xfId="0" applyFill="1"/>
    <xf numFmtId="0" fontId="2" fillId="30" borderId="0" xfId="86" applyFill="1"/>
    <xf numFmtId="0" fontId="36" fillId="30" borderId="30" xfId="86" applyFont="1" applyFill="1" applyBorder="1" applyAlignment="1">
      <alignment wrapText="1"/>
    </xf>
    <xf numFmtId="0" fontId="36" fillId="30" borderId="25" xfId="86" applyFont="1" applyFill="1" applyBorder="1" applyAlignment="1">
      <alignment vertical="top" wrapText="1"/>
    </xf>
    <xf numFmtId="0" fontId="36" fillId="30" borderId="19" xfId="86" applyFont="1" applyFill="1" applyBorder="1" applyAlignment="1">
      <alignment vertical="top" wrapText="1"/>
    </xf>
    <xf numFmtId="0" fontId="36" fillId="30" borderId="25" xfId="86" applyFont="1" applyFill="1" applyBorder="1" applyAlignment="1">
      <alignment vertical="top" wrapText="1"/>
    </xf>
    <xf numFmtId="0" fontId="36" fillId="30" borderId="19" xfId="86" applyFont="1" applyFill="1" applyBorder="1" applyAlignment="1">
      <alignment vertical="top" wrapText="1"/>
    </xf>
    <xf numFmtId="0" fontId="36" fillId="30" borderId="27" xfId="86" applyFont="1" applyFill="1" applyBorder="1" applyAlignment="1">
      <alignment vertical="top" wrapText="1"/>
    </xf>
    <xf numFmtId="2" fontId="23" fillId="34" borderId="55" xfId="86" applyNumberFormat="1" applyFont="1" applyFill="1" applyBorder="1" applyAlignment="1">
      <alignment horizontal="center" vertical="center" wrapText="1"/>
    </xf>
    <xf numFmtId="1" fontId="23" fillId="0" borderId="55" xfId="86" applyNumberFormat="1" applyFont="1" applyBorder="1" applyAlignment="1">
      <alignment horizontal="center" vertical="center" wrapText="1"/>
    </xf>
    <xf numFmtId="0" fontId="23" fillId="0" borderId="0" xfId="86" applyFont="1"/>
    <xf numFmtId="0" fontId="63" fillId="25" borderId="0" xfId="86" applyFont="1" applyFill="1"/>
    <xf numFmtId="2" fontId="63" fillId="34" borderId="55" xfId="86" applyNumberFormat="1" applyFont="1" applyFill="1" applyBorder="1" applyAlignment="1">
      <alignment horizontal="center" vertical="center" wrapText="1"/>
    </xf>
    <xf numFmtId="1" fontId="63" fillId="0" borderId="55" xfId="86" applyNumberFormat="1" applyFont="1" applyBorder="1" applyAlignment="1">
      <alignment horizontal="center" vertical="center" wrapText="1"/>
    </xf>
    <xf numFmtId="0" fontId="63" fillId="0" borderId="0" xfId="86" applyFont="1"/>
    <xf numFmtId="0" fontId="36" fillId="30" borderId="25" xfId="86" applyFont="1" applyFill="1" applyBorder="1" applyAlignment="1">
      <alignment vertical="top" wrapText="1"/>
    </xf>
    <xf numFmtId="0" fontId="36" fillId="30" borderId="19" xfId="86" applyFont="1" applyFill="1" applyBorder="1" applyAlignment="1">
      <alignment vertical="top" wrapText="1"/>
    </xf>
    <xf numFmtId="0" fontId="36" fillId="30" borderId="27" xfId="86" applyFont="1" applyFill="1" applyBorder="1" applyAlignment="1">
      <alignment vertical="top" wrapText="1"/>
    </xf>
    <xf numFmtId="0" fontId="26" fillId="0" borderId="0" xfId="0" applyFont="1" applyAlignment="1">
      <alignment vertical="center"/>
    </xf>
    <xf numFmtId="0" fontId="64" fillId="36" borderId="60" xfId="0" applyFont="1" applyFill="1" applyBorder="1" applyAlignment="1">
      <alignment vertical="center" wrapText="1"/>
    </xf>
    <xf numFmtId="0" fontId="64" fillId="36" borderId="61" xfId="0" applyFont="1" applyFill="1" applyBorder="1" applyAlignment="1">
      <alignment vertical="center" wrapText="1"/>
    </xf>
    <xf numFmtId="0" fontId="64" fillId="36" borderId="61" xfId="0" applyFont="1" applyFill="1" applyBorder="1" applyAlignment="1">
      <alignment vertical="center"/>
    </xf>
    <xf numFmtId="0" fontId="65" fillId="0" borderId="46" xfId="0" applyFont="1" applyBorder="1" applyAlignment="1">
      <alignment vertical="center" wrapText="1"/>
    </xf>
    <xf numFmtId="9" fontId="65" fillId="0" borderId="46" xfId="0" applyNumberFormat="1" applyFont="1" applyBorder="1" applyAlignment="1">
      <alignment vertical="center" wrapText="1"/>
    </xf>
    <xf numFmtId="0" fontId="0" fillId="0" borderId="46" xfId="0" applyBorder="1" applyAlignment="1">
      <alignment vertical="top" wrapText="1"/>
    </xf>
    <xf numFmtId="0" fontId="0" fillId="0" borderId="47" xfId="0" applyBorder="1" applyAlignment="1">
      <alignment vertical="top" wrapText="1"/>
    </xf>
    <xf numFmtId="0" fontId="67" fillId="0" borderId="13" xfId="0" applyFont="1" applyBorder="1" applyAlignment="1">
      <alignment vertical="center" wrapText="1"/>
    </xf>
    <xf numFmtId="0" fontId="0" fillId="0" borderId="13" xfId="0" applyBorder="1" applyAlignment="1">
      <alignment vertical="top" wrapText="1"/>
    </xf>
    <xf numFmtId="0" fontId="0" fillId="0" borderId="59" xfId="0" applyBorder="1" applyAlignment="1">
      <alignment vertical="top" wrapText="1"/>
    </xf>
    <xf numFmtId="0" fontId="67" fillId="0" borderId="59" xfId="0" applyFont="1" applyBorder="1" applyAlignment="1">
      <alignment vertical="center" wrapText="1"/>
    </xf>
    <xf numFmtId="0" fontId="2" fillId="0" borderId="47" xfId="0" applyFont="1" applyBorder="1" applyAlignment="1">
      <alignment vertical="center" wrapText="1"/>
    </xf>
    <xf numFmtId="0" fontId="2" fillId="0" borderId="59" xfId="0" applyFont="1" applyBorder="1" applyAlignment="1">
      <alignment vertical="center" wrapText="1"/>
    </xf>
    <xf numFmtId="0" fontId="2" fillId="0" borderId="59" xfId="0" applyFont="1" applyBorder="1" applyAlignment="1">
      <alignment vertical="center"/>
    </xf>
    <xf numFmtId="0" fontId="65" fillId="0" borderId="47" xfId="0" applyFont="1" applyBorder="1" applyAlignment="1">
      <alignment vertical="center" wrapText="1"/>
    </xf>
    <xf numFmtId="0" fontId="69" fillId="0" borderId="59" xfId="0" applyFont="1" applyBorder="1" applyAlignment="1">
      <alignment vertical="center" wrapText="1"/>
    </xf>
    <xf numFmtId="0" fontId="65" fillId="0" borderId="59" xfId="0" applyFont="1" applyBorder="1" applyAlignment="1">
      <alignment vertical="center"/>
    </xf>
    <xf numFmtId="0" fontId="0" fillId="0" borderId="0" xfId="0" applyAlignment="1">
      <alignment wrapText="1"/>
    </xf>
    <xf numFmtId="0" fontId="67" fillId="0" borderId="13" xfId="0" applyFont="1" applyBorder="1" applyAlignment="1">
      <alignment horizontal="left" vertical="center" wrapText="1"/>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67" fillId="0" borderId="59" xfId="0" applyFont="1" applyBorder="1" applyAlignment="1">
      <alignment horizontal="left" vertical="center" wrapText="1"/>
    </xf>
    <xf numFmtId="0" fontId="36" fillId="28" borderId="0" xfId="86" applyFont="1" applyFill="1" applyBorder="1" applyAlignment="1">
      <alignment horizontal="center" vertical="center" wrapText="1"/>
    </xf>
    <xf numFmtId="2" fontId="36" fillId="0" borderId="27" xfId="86" applyNumberFormat="1" applyFont="1" applyFill="1" applyBorder="1" applyAlignment="1">
      <alignment horizontal="center" vertical="center"/>
    </xf>
    <xf numFmtId="2" fontId="36" fillId="0" borderId="37" xfId="86" applyNumberFormat="1" applyFont="1" applyFill="1" applyBorder="1" applyAlignment="1">
      <alignment horizontal="center" vertical="center"/>
    </xf>
    <xf numFmtId="2" fontId="36" fillId="30" borderId="14" xfId="86" applyNumberFormat="1" applyFont="1" applyFill="1" applyBorder="1" applyAlignment="1">
      <alignment horizontal="left" vertical="center" wrapText="1"/>
    </xf>
    <xf numFmtId="0" fontId="36" fillId="28" borderId="10" xfId="86" applyFont="1" applyFill="1" applyBorder="1" applyAlignment="1">
      <alignment horizontal="center" vertical="center" wrapText="1"/>
    </xf>
    <xf numFmtId="0" fontId="2" fillId="25" borderId="10" xfId="86" applyFill="1" applyBorder="1"/>
    <xf numFmtId="0" fontId="36" fillId="34" borderId="52" xfId="86" applyFont="1" applyFill="1" applyBorder="1" applyAlignment="1">
      <alignment horizontal="center" vertical="center" wrapText="1"/>
    </xf>
    <xf numFmtId="0" fontId="36" fillId="34" borderId="53" xfId="86" applyFont="1" applyFill="1" applyBorder="1" applyAlignment="1">
      <alignment horizontal="center" vertical="center" wrapText="1"/>
    </xf>
    <xf numFmtId="0" fontId="36" fillId="34" borderId="54" xfId="86" applyFont="1" applyFill="1" applyBorder="1" applyAlignment="1">
      <alignment horizontal="center" vertical="center" wrapText="1"/>
    </xf>
    <xf numFmtId="0" fontId="63" fillId="34" borderId="52" xfId="86" applyFont="1" applyFill="1" applyBorder="1" applyAlignment="1">
      <alignment horizontal="center" vertical="center" wrapText="1"/>
    </xf>
    <xf numFmtId="0" fontId="63" fillId="34" borderId="53" xfId="86" applyFont="1" applyFill="1" applyBorder="1" applyAlignment="1">
      <alignment horizontal="center" vertical="center" wrapText="1"/>
    </xf>
    <xf numFmtId="0" fontId="63" fillId="34" borderId="54" xfId="86" applyFont="1" applyFill="1" applyBorder="1" applyAlignment="1">
      <alignment horizontal="center" vertical="center" wrapText="1"/>
    </xf>
    <xf numFmtId="0" fontId="36" fillId="28" borderId="48" xfId="86" applyFont="1" applyFill="1" applyBorder="1" applyAlignment="1">
      <alignment horizontal="center" vertical="center" wrapText="1"/>
    </xf>
    <xf numFmtId="0" fontId="36" fillId="28" borderId="32" xfId="86" applyFont="1" applyFill="1" applyBorder="1" applyAlignment="1">
      <alignment horizontal="center" vertical="center" wrapText="1"/>
    </xf>
    <xf numFmtId="0" fontId="36" fillId="28" borderId="42" xfId="86" applyFont="1" applyFill="1" applyBorder="1" applyAlignment="1">
      <alignment horizontal="center" vertical="center" wrapText="1"/>
    </xf>
    <xf numFmtId="0" fontId="36" fillId="30" borderId="49" xfId="86" applyFont="1" applyFill="1" applyBorder="1" applyAlignment="1">
      <alignment horizontal="center" vertical="top" wrapText="1"/>
    </xf>
    <xf numFmtId="0" fontId="36" fillId="30" borderId="25" xfId="86" applyFont="1" applyFill="1" applyBorder="1" applyAlignment="1">
      <alignment horizontal="center" vertical="top" wrapText="1"/>
    </xf>
    <xf numFmtId="0" fontId="36" fillId="30" borderId="19" xfId="86" applyFont="1" applyFill="1" applyBorder="1" applyAlignment="1">
      <alignment horizontal="center" vertical="top" wrapText="1"/>
    </xf>
    <xf numFmtId="0" fontId="43" fillId="25" borderId="49" xfId="86" applyFont="1" applyFill="1" applyBorder="1" applyAlignment="1">
      <alignment horizontal="left" vertical="center" wrapText="1"/>
    </xf>
    <xf numFmtId="0" fontId="43" fillId="25" borderId="25" xfId="86" applyFont="1" applyFill="1" applyBorder="1" applyAlignment="1">
      <alignment horizontal="left" vertical="center" wrapText="1"/>
    </xf>
    <xf numFmtId="0" fontId="43" fillId="25" borderId="14" xfId="86" applyFont="1" applyFill="1" applyBorder="1" applyAlignment="1">
      <alignment horizontal="left" vertical="center" wrapText="1"/>
    </xf>
    <xf numFmtId="0" fontId="36" fillId="30" borderId="25" xfId="86" applyFont="1" applyFill="1" applyBorder="1" applyAlignment="1">
      <alignment horizontal="left" vertical="top" wrapText="1"/>
    </xf>
    <xf numFmtId="0" fontId="36" fillId="30" borderId="27" xfId="86" applyFont="1" applyFill="1" applyBorder="1" applyAlignment="1">
      <alignment horizontal="center" vertical="top" wrapText="1"/>
    </xf>
    <xf numFmtId="0" fontId="36" fillId="30" borderId="14" xfId="86" applyFont="1" applyFill="1" applyBorder="1" applyAlignment="1">
      <alignment horizontal="center" vertical="top" wrapText="1"/>
    </xf>
    <xf numFmtId="0" fontId="36" fillId="28" borderId="27" xfId="86" applyFont="1" applyFill="1" applyBorder="1" applyAlignment="1">
      <alignment horizontal="center" vertical="center" wrapText="1"/>
    </xf>
    <xf numFmtId="0" fontId="36" fillId="28" borderId="25" xfId="86" applyFont="1" applyFill="1" applyBorder="1" applyAlignment="1">
      <alignment horizontal="center" vertical="center" wrapText="1"/>
    </xf>
    <xf numFmtId="0" fontId="36" fillId="28" borderId="14" xfId="86" applyFont="1" applyFill="1" applyBorder="1" applyAlignment="1">
      <alignment horizontal="center" vertical="center" wrapText="1"/>
    </xf>
    <xf numFmtId="0" fontId="23" fillId="34" borderId="57" xfId="86" applyFont="1" applyFill="1" applyBorder="1" applyAlignment="1">
      <alignment horizontal="center" vertical="center" wrapText="1"/>
    </xf>
    <xf numFmtId="0" fontId="23" fillId="34" borderId="56" xfId="86" applyFont="1" applyFill="1" applyBorder="1" applyAlignment="1">
      <alignment horizontal="center" vertical="center" wrapText="1"/>
    </xf>
    <xf numFmtId="0" fontId="23" fillId="34" borderId="58" xfId="86" applyFont="1" applyFill="1" applyBorder="1" applyAlignment="1">
      <alignment horizontal="center" vertical="center" wrapText="1"/>
    </xf>
    <xf numFmtId="0" fontId="26" fillId="30" borderId="51" xfId="86" applyFont="1" applyFill="1" applyBorder="1" applyAlignment="1">
      <alignment horizontal="center" wrapText="1"/>
    </xf>
    <xf numFmtId="0" fontId="26" fillId="30" borderId="34" xfId="86" applyFont="1" applyFill="1" applyBorder="1" applyAlignment="1">
      <alignment horizontal="center" wrapText="1"/>
    </xf>
    <xf numFmtId="0" fontId="36" fillId="28" borderId="50" xfId="86" applyFont="1" applyFill="1" applyBorder="1" applyAlignment="1">
      <alignment wrapText="1"/>
    </xf>
    <xf numFmtId="0" fontId="36" fillId="28" borderId="17" xfId="86" applyFont="1" applyFill="1" applyBorder="1" applyAlignment="1">
      <alignment wrapText="1"/>
    </xf>
    <xf numFmtId="0" fontId="36" fillId="28" borderId="22" xfId="86" applyFont="1" applyFill="1" applyBorder="1" applyAlignment="1">
      <alignment wrapText="1"/>
    </xf>
    <xf numFmtId="0" fontId="50" fillId="28" borderId="44" xfId="0" applyFont="1" applyFill="1" applyBorder="1" applyAlignment="1">
      <alignment horizontal="left" vertical="center" wrapText="1"/>
    </xf>
    <xf numFmtId="0" fontId="50" fillId="28" borderId="17" xfId="0" applyFont="1" applyFill="1" applyBorder="1" applyAlignment="1">
      <alignment horizontal="left" vertical="center" wrapText="1"/>
    </xf>
    <xf numFmtId="0" fontId="50" fillId="28" borderId="22" xfId="0" applyFont="1" applyFill="1" applyBorder="1" applyAlignment="1">
      <alignment horizontal="left" vertical="center" wrapText="1"/>
    </xf>
    <xf numFmtId="0" fontId="50" fillId="28" borderId="44" xfId="0" applyFont="1" applyFill="1" applyBorder="1" applyAlignment="1">
      <alignment horizontal="left" wrapText="1"/>
    </xf>
    <xf numFmtId="0" fontId="50" fillId="28" borderId="17" xfId="0" applyFont="1" applyFill="1" applyBorder="1" applyAlignment="1">
      <alignment horizontal="left" wrapText="1"/>
    </xf>
    <xf numFmtId="0" fontId="50" fillId="28" borderId="22" xfId="0" applyFont="1" applyFill="1" applyBorder="1" applyAlignment="1">
      <alignment horizontal="left" wrapText="1"/>
    </xf>
    <xf numFmtId="0" fontId="36" fillId="28" borderId="31" xfId="86" applyFont="1" applyFill="1" applyBorder="1" applyAlignment="1">
      <alignment horizontal="center" vertical="center" wrapText="1"/>
    </xf>
    <xf numFmtId="0" fontId="36" fillId="28" borderId="33" xfId="86" applyFont="1" applyFill="1" applyBorder="1" applyAlignment="1">
      <alignment horizontal="center" vertical="center" wrapText="1"/>
    </xf>
    <xf numFmtId="9" fontId="68" fillId="0" borderId="62" xfId="0" applyNumberFormat="1" applyFont="1" applyBorder="1" applyAlignment="1">
      <alignment horizontal="right" vertical="center" wrapText="1"/>
    </xf>
    <xf numFmtId="9" fontId="68" fillId="0" borderId="28" xfId="0" applyNumberFormat="1" applyFont="1" applyBorder="1" applyAlignment="1">
      <alignment horizontal="right" vertical="center" wrapText="1"/>
    </xf>
    <xf numFmtId="9" fontId="68" fillId="0" borderId="61" xfId="0" applyNumberFormat="1" applyFont="1" applyBorder="1" applyAlignment="1">
      <alignment horizontal="right" vertical="center" wrapText="1"/>
    </xf>
    <xf numFmtId="0" fontId="67" fillId="0" borderId="45" xfId="0" applyFont="1" applyBorder="1" applyAlignment="1">
      <alignment vertical="center" wrapText="1"/>
    </xf>
    <xf numFmtId="0" fontId="67" fillId="0" borderId="46" xfId="0" applyFont="1" applyBorder="1" applyAlignment="1">
      <alignment vertical="center" wrapText="1"/>
    </xf>
    <xf numFmtId="0" fontId="67" fillId="0" borderId="47"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9" fontId="66" fillId="0" borderId="45" xfId="0" applyNumberFormat="1" applyFont="1" applyBorder="1" applyAlignment="1">
      <alignment vertical="center"/>
    </xf>
    <xf numFmtId="9" fontId="66" fillId="0" borderId="46" xfId="0" applyNumberFormat="1" applyFont="1" applyBorder="1" applyAlignment="1">
      <alignment vertical="center"/>
    </xf>
    <xf numFmtId="9" fontId="66" fillId="0" borderId="47" xfId="0" applyNumberFormat="1" applyFont="1" applyBorder="1" applyAlignment="1">
      <alignment vertical="center"/>
    </xf>
    <xf numFmtId="0" fontId="2" fillId="25" borderId="0" xfId="0" applyFont="1" applyFill="1" applyAlignment="1">
      <alignment wrapText="1"/>
    </xf>
    <xf numFmtId="0" fontId="54" fillId="33" borderId="10" xfId="86" applyFont="1" applyFill="1" applyBorder="1" applyAlignment="1">
      <alignment horizontal="left" vertical="top" wrapText="1"/>
    </xf>
    <xf numFmtId="0" fontId="51" fillId="33" borderId="10" xfId="86" applyFont="1" applyFill="1" applyBorder="1" applyAlignment="1">
      <alignment horizontal="left" vertical="top" wrapText="1"/>
    </xf>
    <xf numFmtId="0" fontId="55" fillId="33" borderId="10" xfId="86" applyFont="1" applyFill="1" applyBorder="1" applyAlignment="1">
      <alignment horizontal="left"/>
    </xf>
    <xf numFmtId="0" fontId="45" fillId="33" borderId="10" xfId="86" applyFont="1" applyFill="1" applyBorder="1" applyAlignment="1">
      <alignment horizontal="left"/>
    </xf>
    <xf numFmtId="0" fontId="55" fillId="33" borderId="10" xfId="86" applyFont="1" applyFill="1" applyBorder="1" applyAlignment="1">
      <alignment horizontal="left" vertical="center"/>
    </xf>
    <xf numFmtId="0" fontId="45" fillId="33" borderId="10" xfId="86" applyFont="1" applyFill="1" applyBorder="1" applyAlignment="1">
      <alignment horizontal="left" vertical="center"/>
    </xf>
    <xf numFmtId="0" fontId="57" fillId="33" borderId="10" xfId="86" applyFont="1" applyFill="1" applyBorder="1" applyAlignment="1">
      <alignment horizontal="left" wrapText="1"/>
    </xf>
    <xf numFmtId="0" fontId="2" fillId="33" borderId="10" xfId="0" applyFont="1" applyFill="1" applyBorder="1" applyAlignment="1">
      <alignment horizontal="left" wrapText="1"/>
    </xf>
    <xf numFmtId="0" fontId="43" fillId="28" borderId="10" xfId="86" applyFont="1" applyFill="1" applyBorder="1" applyAlignment="1">
      <alignment horizontal="left" vertical="center" wrapText="1"/>
    </xf>
    <xf numFmtId="0" fontId="43" fillId="28" borderId="10" xfId="86" applyFont="1" applyFill="1" applyBorder="1" applyAlignment="1">
      <alignment vertical="center" wrapText="1"/>
    </xf>
    <xf numFmtId="0" fontId="57" fillId="33" borderId="10" xfId="86" applyFont="1" applyFill="1" applyBorder="1" applyAlignment="1">
      <alignment horizontal="left" vertical="center" wrapText="1"/>
    </xf>
  </cellXfs>
  <cellStyles count="9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Input" xfId="67" builtinId="20" customBuiltin="1"/>
    <cellStyle name="Input 2" xfId="68" xr:uid="{00000000-0005-0000-0000-000043000000}"/>
    <cellStyle name="Linked Cell" xfId="69" builtinId="24" customBuiltin="1"/>
    <cellStyle name="Linked Cell 2" xfId="70" xr:uid="{00000000-0005-0000-0000-000045000000}"/>
    <cellStyle name="Neutral" xfId="71" builtinId="28" customBuiltin="1"/>
    <cellStyle name="Neutral 2" xfId="72" xr:uid="{00000000-0005-0000-0000-000047000000}"/>
    <cellStyle name="Normal" xfId="0" builtinId="0"/>
    <cellStyle name="Normal 2" xfId="73" xr:uid="{00000000-0005-0000-0000-000049000000}"/>
    <cellStyle name="Normal 2 2" xfId="86" xr:uid="{00000000-0005-0000-0000-00004A000000}"/>
    <cellStyle name="Normal 3" xfId="74" xr:uid="{00000000-0005-0000-0000-00004B000000}"/>
    <cellStyle name="Normal 3 2" xfId="89" xr:uid="{00000000-0005-0000-0000-00004C000000}"/>
    <cellStyle name="Normal 3 3" xfId="91" xr:uid="{00000000-0005-0000-0000-00004D000000}"/>
    <cellStyle name="Normal 4" xfId="75" xr:uid="{00000000-0005-0000-0000-00004E000000}"/>
    <cellStyle name="Normal 4 2" xfId="90" xr:uid="{00000000-0005-0000-0000-00004F000000}"/>
    <cellStyle name="Normal 4 3" xfId="92" xr:uid="{00000000-0005-0000-0000-000050000000}"/>
    <cellStyle name="Note" xfId="76" builtinId="10" customBuiltin="1"/>
    <cellStyle name="Note 2" xfId="77" xr:uid="{00000000-0005-0000-0000-000052000000}"/>
    <cellStyle name="Note 2 2" xfId="87" xr:uid="{00000000-0005-0000-0000-000053000000}"/>
    <cellStyle name="Note 3" xfId="88" xr:uid="{00000000-0005-0000-0000-000054000000}"/>
    <cellStyle name="Output" xfId="78" builtinId="21" customBuiltin="1"/>
    <cellStyle name="Output 2" xfId="79" xr:uid="{00000000-0005-0000-0000-000056000000}"/>
    <cellStyle name="Title" xfId="80" builtinId="15" customBuiltin="1"/>
    <cellStyle name="Title 2" xfId="81" xr:uid="{00000000-0005-0000-0000-000058000000}"/>
    <cellStyle name="Total" xfId="82" builtinId="25" customBuiltin="1"/>
    <cellStyle name="Total 2" xfId="83" xr:uid="{00000000-0005-0000-0000-00005A000000}"/>
    <cellStyle name="Warning Text" xfId="84" builtinId="11" customBuiltin="1"/>
    <cellStyle name="Warning Text 2" xfId="85" xr:uid="{00000000-0005-0000-0000-00005C000000}"/>
  </cellStyles>
  <dxfs count="0"/>
  <tableStyles count="0" defaultTableStyle="TableStyleMedium9" defaultPivotStyle="PivotStyleLight16"/>
  <colors>
    <mruColors>
      <color rgb="FF009FE3"/>
      <color rgb="FF26348B"/>
      <color rgb="FF004F9F"/>
      <color rgb="FF006FB9"/>
      <color rgb="FF007BC3"/>
      <color rgb="FF0090D7"/>
      <color rgb="FFFFFFCC"/>
      <color rgb="FFDE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V411"/>
  <sheetViews>
    <sheetView showGridLines="0" tabSelected="1" topLeftCell="A397" zoomScale="60" zoomScaleNormal="60" workbookViewId="0">
      <selection activeCell="A408" sqref="A408"/>
    </sheetView>
  </sheetViews>
  <sheetFormatPr defaultRowHeight="12.75" x14ac:dyDescent="0.2"/>
  <cols>
    <col min="1" max="1" width="2.7109375" style="9" customWidth="1"/>
    <col min="2" max="2" width="20.42578125" style="10" customWidth="1"/>
    <col min="3" max="4" width="50.85546875" style="174" customWidth="1"/>
    <col min="5" max="5" width="21.85546875" style="10" customWidth="1"/>
    <col min="6" max="9" width="57.7109375" style="10" customWidth="1"/>
    <col min="10" max="10" width="63.28515625" style="10" customWidth="1"/>
    <col min="11" max="14" width="57.7109375" style="10" customWidth="1"/>
    <col min="15" max="21" width="57.7109375" style="10" hidden="1" customWidth="1"/>
    <col min="22" max="22" width="8.85546875" style="9"/>
    <col min="23" max="256" width="8.85546875" style="10"/>
    <col min="257" max="257" width="46.7109375" style="10" customWidth="1"/>
    <col min="258" max="258" width="15.140625" style="10" customWidth="1"/>
    <col min="259" max="259" width="5" style="10" customWidth="1"/>
    <col min="260" max="260" width="48.28515625" style="10" customWidth="1"/>
    <col min="261" max="261" width="44.85546875" style="10" customWidth="1"/>
    <col min="262" max="262" width="43.28515625" style="10" customWidth="1"/>
    <col min="263" max="263" width="35.7109375" style="10" customWidth="1"/>
    <col min="264" max="512" width="8.85546875" style="10"/>
    <col min="513" max="513" width="46.7109375" style="10" customWidth="1"/>
    <col min="514" max="514" width="15.140625" style="10" customWidth="1"/>
    <col min="515" max="515" width="5" style="10" customWidth="1"/>
    <col min="516" max="516" width="48.28515625" style="10" customWidth="1"/>
    <col min="517" max="517" width="44.85546875" style="10" customWidth="1"/>
    <col min="518" max="518" width="43.28515625" style="10" customWidth="1"/>
    <col min="519" max="519" width="35.7109375" style="10" customWidth="1"/>
    <col min="520" max="768" width="8.85546875" style="10"/>
    <col min="769" max="769" width="46.7109375" style="10" customWidth="1"/>
    <col min="770" max="770" width="15.140625" style="10" customWidth="1"/>
    <col min="771" max="771" width="5" style="10" customWidth="1"/>
    <col min="772" max="772" width="48.28515625" style="10" customWidth="1"/>
    <col min="773" max="773" width="44.85546875" style="10" customWidth="1"/>
    <col min="774" max="774" width="43.28515625" style="10" customWidth="1"/>
    <col min="775" max="775" width="35.7109375" style="10" customWidth="1"/>
    <col min="776" max="1024" width="8.85546875" style="10"/>
    <col min="1025" max="1025" width="46.7109375" style="10" customWidth="1"/>
    <col min="1026" max="1026" width="15.140625" style="10" customWidth="1"/>
    <col min="1027" max="1027" width="5" style="10" customWidth="1"/>
    <col min="1028" max="1028" width="48.28515625" style="10" customWidth="1"/>
    <col min="1029" max="1029" width="44.85546875" style="10" customWidth="1"/>
    <col min="1030" max="1030" width="43.28515625" style="10" customWidth="1"/>
    <col min="1031" max="1031" width="35.7109375" style="10" customWidth="1"/>
    <col min="1032" max="1280" width="8.85546875" style="10"/>
    <col min="1281" max="1281" width="46.7109375" style="10" customWidth="1"/>
    <col min="1282" max="1282" width="15.140625" style="10" customWidth="1"/>
    <col min="1283" max="1283" width="5" style="10" customWidth="1"/>
    <col min="1284" max="1284" width="48.28515625" style="10" customWidth="1"/>
    <col min="1285" max="1285" width="44.85546875" style="10" customWidth="1"/>
    <col min="1286" max="1286" width="43.28515625" style="10" customWidth="1"/>
    <col min="1287" max="1287" width="35.7109375" style="10" customWidth="1"/>
    <col min="1288" max="1536" width="8.85546875" style="10"/>
    <col min="1537" max="1537" width="46.7109375" style="10" customWidth="1"/>
    <col min="1538" max="1538" width="15.140625" style="10" customWidth="1"/>
    <col min="1539" max="1539" width="5" style="10" customWidth="1"/>
    <col min="1540" max="1540" width="48.28515625" style="10" customWidth="1"/>
    <col min="1541" max="1541" width="44.85546875" style="10" customWidth="1"/>
    <col min="1542" max="1542" width="43.28515625" style="10" customWidth="1"/>
    <col min="1543" max="1543" width="35.7109375" style="10" customWidth="1"/>
    <col min="1544" max="1792" width="8.85546875" style="10"/>
    <col min="1793" max="1793" width="46.7109375" style="10" customWidth="1"/>
    <col min="1794" max="1794" width="15.140625" style="10" customWidth="1"/>
    <col min="1795" max="1795" width="5" style="10" customWidth="1"/>
    <col min="1796" max="1796" width="48.28515625" style="10" customWidth="1"/>
    <col min="1797" max="1797" width="44.85546875" style="10" customWidth="1"/>
    <col min="1798" max="1798" width="43.28515625" style="10" customWidth="1"/>
    <col min="1799" max="1799" width="35.7109375" style="10" customWidth="1"/>
    <col min="1800" max="2048" width="8.85546875" style="10"/>
    <col min="2049" max="2049" width="46.7109375" style="10" customWidth="1"/>
    <col min="2050" max="2050" width="15.140625" style="10" customWidth="1"/>
    <col min="2051" max="2051" width="5" style="10" customWidth="1"/>
    <col min="2052" max="2052" width="48.28515625" style="10" customWidth="1"/>
    <col min="2053" max="2053" width="44.85546875" style="10" customWidth="1"/>
    <col min="2054" max="2054" width="43.28515625" style="10" customWidth="1"/>
    <col min="2055" max="2055" width="35.7109375" style="10" customWidth="1"/>
    <col min="2056" max="2304" width="8.85546875" style="10"/>
    <col min="2305" max="2305" width="46.7109375" style="10" customWidth="1"/>
    <col min="2306" max="2306" width="15.140625" style="10" customWidth="1"/>
    <col min="2307" max="2307" width="5" style="10" customWidth="1"/>
    <col min="2308" max="2308" width="48.28515625" style="10" customWidth="1"/>
    <col min="2309" max="2309" width="44.85546875" style="10" customWidth="1"/>
    <col min="2310" max="2310" width="43.28515625" style="10" customWidth="1"/>
    <col min="2311" max="2311" width="35.7109375" style="10" customWidth="1"/>
    <col min="2312" max="2560" width="8.85546875" style="10"/>
    <col min="2561" max="2561" width="46.7109375" style="10" customWidth="1"/>
    <col min="2562" max="2562" width="15.140625" style="10" customWidth="1"/>
    <col min="2563" max="2563" width="5" style="10" customWidth="1"/>
    <col min="2564" max="2564" width="48.28515625" style="10" customWidth="1"/>
    <col min="2565" max="2565" width="44.85546875" style="10" customWidth="1"/>
    <col min="2566" max="2566" width="43.28515625" style="10" customWidth="1"/>
    <col min="2567" max="2567" width="35.7109375" style="10" customWidth="1"/>
    <col min="2568" max="2816" width="8.85546875" style="10"/>
    <col min="2817" max="2817" width="46.7109375" style="10" customWidth="1"/>
    <col min="2818" max="2818" width="15.140625" style="10" customWidth="1"/>
    <col min="2819" max="2819" width="5" style="10" customWidth="1"/>
    <col min="2820" max="2820" width="48.28515625" style="10" customWidth="1"/>
    <col min="2821" max="2821" width="44.85546875" style="10" customWidth="1"/>
    <col min="2822" max="2822" width="43.28515625" style="10" customWidth="1"/>
    <col min="2823" max="2823" width="35.7109375" style="10" customWidth="1"/>
    <col min="2824" max="3072" width="8.85546875" style="10"/>
    <col min="3073" max="3073" width="46.7109375" style="10" customWidth="1"/>
    <col min="3074" max="3074" width="15.140625" style="10" customWidth="1"/>
    <col min="3075" max="3075" width="5" style="10" customWidth="1"/>
    <col min="3076" max="3076" width="48.28515625" style="10" customWidth="1"/>
    <col min="3077" max="3077" width="44.85546875" style="10" customWidth="1"/>
    <col min="3078" max="3078" width="43.28515625" style="10" customWidth="1"/>
    <col min="3079" max="3079" width="35.7109375" style="10" customWidth="1"/>
    <col min="3080" max="3328" width="8.85546875" style="10"/>
    <col min="3329" max="3329" width="46.7109375" style="10" customWidth="1"/>
    <col min="3330" max="3330" width="15.140625" style="10" customWidth="1"/>
    <col min="3331" max="3331" width="5" style="10" customWidth="1"/>
    <col min="3332" max="3332" width="48.28515625" style="10" customWidth="1"/>
    <col min="3333" max="3333" width="44.85546875" style="10" customWidth="1"/>
    <col min="3334" max="3334" width="43.28515625" style="10" customWidth="1"/>
    <col min="3335" max="3335" width="35.7109375" style="10" customWidth="1"/>
    <col min="3336" max="3584" width="8.85546875" style="10"/>
    <col min="3585" max="3585" width="46.7109375" style="10" customWidth="1"/>
    <col min="3586" max="3586" width="15.140625" style="10" customWidth="1"/>
    <col min="3587" max="3587" width="5" style="10" customWidth="1"/>
    <col min="3588" max="3588" width="48.28515625" style="10" customWidth="1"/>
    <col min="3589" max="3589" width="44.85546875" style="10" customWidth="1"/>
    <col min="3590" max="3590" width="43.28515625" style="10" customWidth="1"/>
    <col min="3591" max="3591" width="35.7109375" style="10" customWidth="1"/>
    <col min="3592" max="3840" width="8.85546875" style="10"/>
    <col min="3841" max="3841" width="46.7109375" style="10" customWidth="1"/>
    <col min="3842" max="3842" width="15.140625" style="10" customWidth="1"/>
    <col min="3843" max="3843" width="5" style="10" customWidth="1"/>
    <col min="3844" max="3844" width="48.28515625" style="10" customWidth="1"/>
    <col min="3845" max="3845" width="44.85546875" style="10" customWidth="1"/>
    <col min="3846" max="3846" width="43.28515625" style="10" customWidth="1"/>
    <col min="3847" max="3847" width="35.7109375" style="10" customWidth="1"/>
    <col min="3848" max="4096" width="8.85546875" style="10"/>
    <col min="4097" max="4097" width="46.7109375" style="10" customWidth="1"/>
    <col min="4098" max="4098" width="15.140625" style="10" customWidth="1"/>
    <col min="4099" max="4099" width="5" style="10" customWidth="1"/>
    <col min="4100" max="4100" width="48.28515625" style="10" customWidth="1"/>
    <col min="4101" max="4101" width="44.85546875" style="10" customWidth="1"/>
    <col min="4102" max="4102" width="43.28515625" style="10" customWidth="1"/>
    <col min="4103" max="4103" width="35.7109375" style="10" customWidth="1"/>
    <col min="4104" max="4352" width="8.85546875" style="10"/>
    <col min="4353" max="4353" width="46.7109375" style="10" customWidth="1"/>
    <col min="4354" max="4354" width="15.140625" style="10" customWidth="1"/>
    <col min="4355" max="4355" width="5" style="10" customWidth="1"/>
    <col min="4356" max="4356" width="48.28515625" style="10" customWidth="1"/>
    <col min="4357" max="4357" width="44.85546875" style="10" customWidth="1"/>
    <col min="4358" max="4358" width="43.28515625" style="10" customWidth="1"/>
    <col min="4359" max="4359" width="35.7109375" style="10" customWidth="1"/>
    <col min="4360" max="4608" width="8.85546875" style="10"/>
    <col min="4609" max="4609" width="46.7109375" style="10" customWidth="1"/>
    <col min="4610" max="4610" width="15.140625" style="10" customWidth="1"/>
    <col min="4611" max="4611" width="5" style="10" customWidth="1"/>
    <col min="4612" max="4612" width="48.28515625" style="10" customWidth="1"/>
    <col min="4613" max="4613" width="44.85546875" style="10" customWidth="1"/>
    <col min="4614" max="4614" width="43.28515625" style="10" customWidth="1"/>
    <col min="4615" max="4615" width="35.7109375" style="10" customWidth="1"/>
    <col min="4616" max="4864" width="8.85546875" style="10"/>
    <col min="4865" max="4865" width="46.7109375" style="10" customWidth="1"/>
    <col min="4866" max="4866" width="15.140625" style="10" customWidth="1"/>
    <col min="4867" max="4867" width="5" style="10" customWidth="1"/>
    <col min="4868" max="4868" width="48.28515625" style="10" customWidth="1"/>
    <col min="4869" max="4869" width="44.85546875" style="10" customWidth="1"/>
    <col min="4870" max="4870" width="43.28515625" style="10" customWidth="1"/>
    <col min="4871" max="4871" width="35.7109375" style="10" customWidth="1"/>
    <col min="4872" max="5120" width="8.85546875" style="10"/>
    <col min="5121" max="5121" width="46.7109375" style="10" customWidth="1"/>
    <col min="5122" max="5122" width="15.140625" style="10" customWidth="1"/>
    <col min="5123" max="5123" width="5" style="10" customWidth="1"/>
    <col min="5124" max="5124" width="48.28515625" style="10" customWidth="1"/>
    <col min="5125" max="5125" width="44.85546875" style="10" customWidth="1"/>
    <col min="5126" max="5126" width="43.28515625" style="10" customWidth="1"/>
    <col min="5127" max="5127" width="35.7109375" style="10" customWidth="1"/>
    <col min="5128" max="5376" width="8.85546875" style="10"/>
    <col min="5377" max="5377" width="46.7109375" style="10" customWidth="1"/>
    <col min="5378" max="5378" width="15.140625" style="10" customWidth="1"/>
    <col min="5379" max="5379" width="5" style="10" customWidth="1"/>
    <col min="5380" max="5380" width="48.28515625" style="10" customWidth="1"/>
    <col min="5381" max="5381" width="44.85546875" style="10" customWidth="1"/>
    <col min="5382" max="5382" width="43.28515625" style="10" customWidth="1"/>
    <col min="5383" max="5383" width="35.7109375" style="10" customWidth="1"/>
    <col min="5384" max="5632" width="8.85546875" style="10"/>
    <col min="5633" max="5633" width="46.7109375" style="10" customWidth="1"/>
    <col min="5634" max="5634" width="15.140625" style="10" customWidth="1"/>
    <col min="5635" max="5635" width="5" style="10" customWidth="1"/>
    <col min="5636" max="5636" width="48.28515625" style="10" customWidth="1"/>
    <col min="5637" max="5637" width="44.85546875" style="10" customWidth="1"/>
    <col min="5638" max="5638" width="43.28515625" style="10" customWidth="1"/>
    <col min="5639" max="5639" width="35.7109375" style="10" customWidth="1"/>
    <col min="5640" max="5888" width="8.85546875" style="10"/>
    <col min="5889" max="5889" width="46.7109375" style="10" customWidth="1"/>
    <col min="5890" max="5890" width="15.140625" style="10" customWidth="1"/>
    <col min="5891" max="5891" width="5" style="10" customWidth="1"/>
    <col min="5892" max="5892" width="48.28515625" style="10" customWidth="1"/>
    <col min="5893" max="5893" width="44.85546875" style="10" customWidth="1"/>
    <col min="5894" max="5894" width="43.28515625" style="10" customWidth="1"/>
    <col min="5895" max="5895" width="35.7109375" style="10" customWidth="1"/>
    <col min="5896" max="6144" width="8.85546875" style="10"/>
    <col min="6145" max="6145" width="46.7109375" style="10" customWidth="1"/>
    <col min="6146" max="6146" width="15.140625" style="10" customWidth="1"/>
    <col min="6147" max="6147" width="5" style="10" customWidth="1"/>
    <col min="6148" max="6148" width="48.28515625" style="10" customWidth="1"/>
    <col min="6149" max="6149" width="44.85546875" style="10" customWidth="1"/>
    <col min="6150" max="6150" width="43.28515625" style="10" customWidth="1"/>
    <col min="6151" max="6151" width="35.7109375" style="10" customWidth="1"/>
    <col min="6152" max="6400" width="8.85546875" style="10"/>
    <col min="6401" max="6401" width="46.7109375" style="10" customWidth="1"/>
    <col min="6402" max="6402" width="15.140625" style="10" customWidth="1"/>
    <col min="6403" max="6403" width="5" style="10" customWidth="1"/>
    <col min="6404" max="6404" width="48.28515625" style="10" customWidth="1"/>
    <col min="6405" max="6405" width="44.85546875" style="10" customWidth="1"/>
    <col min="6406" max="6406" width="43.28515625" style="10" customWidth="1"/>
    <col min="6407" max="6407" width="35.7109375" style="10" customWidth="1"/>
    <col min="6408" max="6656" width="8.85546875" style="10"/>
    <col min="6657" max="6657" width="46.7109375" style="10" customWidth="1"/>
    <col min="6658" max="6658" width="15.140625" style="10" customWidth="1"/>
    <col min="6659" max="6659" width="5" style="10" customWidth="1"/>
    <col min="6660" max="6660" width="48.28515625" style="10" customWidth="1"/>
    <col min="6661" max="6661" width="44.85546875" style="10" customWidth="1"/>
    <col min="6662" max="6662" width="43.28515625" style="10" customWidth="1"/>
    <col min="6663" max="6663" width="35.7109375" style="10" customWidth="1"/>
    <col min="6664" max="6912" width="8.85546875" style="10"/>
    <col min="6913" max="6913" width="46.7109375" style="10" customWidth="1"/>
    <col min="6914" max="6914" width="15.140625" style="10" customWidth="1"/>
    <col min="6915" max="6915" width="5" style="10" customWidth="1"/>
    <col min="6916" max="6916" width="48.28515625" style="10" customWidth="1"/>
    <col min="6917" max="6917" width="44.85546875" style="10" customWidth="1"/>
    <col min="6918" max="6918" width="43.28515625" style="10" customWidth="1"/>
    <col min="6919" max="6919" width="35.7109375" style="10" customWidth="1"/>
    <col min="6920" max="7168" width="8.85546875" style="10"/>
    <col min="7169" max="7169" width="46.7109375" style="10" customWidth="1"/>
    <col min="7170" max="7170" width="15.140625" style="10" customWidth="1"/>
    <col min="7171" max="7171" width="5" style="10" customWidth="1"/>
    <col min="7172" max="7172" width="48.28515625" style="10" customWidth="1"/>
    <col min="7173" max="7173" width="44.85546875" style="10" customWidth="1"/>
    <col min="7174" max="7174" width="43.28515625" style="10" customWidth="1"/>
    <col min="7175" max="7175" width="35.7109375" style="10" customWidth="1"/>
    <col min="7176" max="7424" width="8.85546875" style="10"/>
    <col min="7425" max="7425" width="46.7109375" style="10" customWidth="1"/>
    <col min="7426" max="7426" width="15.140625" style="10" customWidth="1"/>
    <col min="7427" max="7427" width="5" style="10" customWidth="1"/>
    <col min="7428" max="7428" width="48.28515625" style="10" customWidth="1"/>
    <col min="7429" max="7429" width="44.85546875" style="10" customWidth="1"/>
    <col min="7430" max="7430" width="43.28515625" style="10" customWidth="1"/>
    <col min="7431" max="7431" width="35.7109375" style="10" customWidth="1"/>
    <col min="7432" max="7680" width="8.85546875" style="10"/>
    <col min="7681" max="7681" width="46.7109375" style="10" customWidth="1"/>
    <col min="7682" max="7682" width="15.140625" style="10" customWidth="1"/>
    <col min="7683" max="7683" width="5" style="10" customWidth="1"/>
    <col min="7684" max="7684" width="48.28515625" style="10" customWidth="1"/>
    <col min="7685" max="7685" width="44.85546875" style="10" customWidth="1"/>
    <col min="7686" max="7686" width="43.28515625" style="10" customWidth="1"/>
    <col min="7687" max="7687" width="35.7109375" style="10" customWidth="1"/>
    <col min="7688" max="7936" width="8.85546875" style="10"/>
    <col min="7937" max="7937" width="46.7109375" style="10" customWidth="1"/>
    <col min="7938" max="7938" width="15.140625" style="10" customWidth="1"/>
    <col min="7939" max="7939" width="5" style="10" customWidth="1"/>
    <col min="7940" max="7940" width="48.28515625" style="10" customWidth="1"/>
    <col min="7941" max="7941" width="44.85546875" style="10" customWidth="1"/>
    <col min="7942" max="7942" width="43.28515625" style="10" customWidth="1"/>
    <col min="7943" max="7943" width="35.7109375" style="10" customWidth="1"/>
    <col min="7944" max="8192" width="8.85546875" style="10"/>
    <col min="8193" max="8193" width="46.7109375" style="10" customWidth="1"/>
    <col min="8194" max="8194" width="15.140625" style="10" customWidth="1"/>
    <col min="8195" max="8195" width="5" style="10" customWidth="1"/>
    <col min="8196" max="8196" width="48.28515625" style="10" customWidth="1"/>
    <col min="8197" max="8197" width="44.85546875" style="10" customWidth="1"/>
    <col min="8198" max="8198" width="43.28515625" style="10" customWidth="1"/>
    <col min="8199" max="8199" width="35.7109375" style="10" customWidth="1"/>
    <col min="8200" max="8448" width="8.85546875" style="10"/>
    <col min="8449" max="8449" width="46.7109375" style="10" customWidth="1"/>
    <col min="8450" max="8450" width="15.140625" style="10" customWidth="1"/>
    <col min="8451" max="8451" width="5" style="10" customWidth="1"/>
    <col min="8452" max="8452" width="48.28515625" style="10" customWidth="1"/>
    <col min="8453" max="8453" width="44.85546875" style="10" customWidth="1"/>
    <col min="8454" max="8454" width="43.28515625" style="10" customWidth="1"/>
    <col min="8455" max="8455" width="35.7109375" style="10" customWidth="1"/>
    <col min="8456" max="8704" width="8.85546875" style="10"/>
    <col min="8705" max="8705" width="46.7109375" style="10" customWidth="1"/>
    <col min="8706" max="8706" width="15.140625" style="10" customWidth="1"/>
    <col min="8707" max="8707" width="5" style="10" customWidth="1"/>
    <col min="8708" max="8708" width="48.28515625" style="10" customWidth="1"/>
    <col min="8709" max="8709" width="44.85546875" style="10" customWidth="1"/>
    <col min="8710" max="8710" width="43.28515625" style="10" customWidth="1"/>
    <col min="8711" max="8711" width="35.7109375" style="10" customWidth="1"/>
    <col min="8712" max="8960" width="8.85546875" style="10"/>
    <col min="8961" max="8961" width="46.7109375" style="10" customWidth="1"/>
    <col min="8962" max="8962" width="15.140625" style="10" customWidth="1"/>
    <col min="8963" max="8963" width="5" style="10" customWidth="1"/>
    <col min="8964" max="8964" width="48.28515625" style="10" customWidth="1"/>
    <col min="8965" max="8965" width="44.85546875" style="10" customWidth="1"/>
    <col min="8966" max="8966" width="43.28515625" style="10" customWidth="1"/>
    <col min="8967" max="8967" width="35.7109375" style="10" customWidth="1"/>
    <col min="8968" max="9216" width="8.85546875" style="10"/>
    <col min="9217" max="9217" width="46.7109375" style="10" customWidth="1"/>
    <col min="9218" max="9218" width="15.140625" style="10" customWidth="1"/>
    <col min="9219" max="9219" width="5" style="10" customWidth="1"/>
    <col min="9220" max="9220" width="48.28515625" style="10" customWidth="1"/>
    <col min="9221" max="9221" width="44.85546875" style="10" customWidth="1"/>
    <col min="9222" max="9222" width="43.28515625" style="10" customWidth="1"/>
    <col min="9223" max="9223" width="35.7109375" style="10" customWidth="1"/>
    <col min="9224" max="9472" width="8.85546875" style="10"/>
    <col min="9473" max="9473" width="46.7109375" style="10" customWidth="1"/>
    <col min="9474" max="9474" width="15.140625" style="10" customWidth="1"/>
    <col min="9475" max="9475" width="5" style="10" customWidth="1"/>
    <col min="9476" max="9476" width="48.28515625" style="10" customWidth="1"/>
    <col min="9477" max="9477" width="44.85546875" style="10" customWidth="1"/>
    <col min="9478" max="9478" width="43.28515625" style="10" customWidth="1"/>
    <col min="9479" max="9479" width="35.7109375" style="10" customWidth="1"/>
    <col min="9480" max="9728" width="8.85546875" style="10"/>
    <col min="9729" max="9729" width="46.7109375" style="10" customWidth="1"/>
    <col min="9730" max="9730" width="15.140625" style="10" customWidth="1"/>
    <col min="9731" max="9731" width="5" style="10" customWidth="1"/>
    <col min="9732" max="9732" width="48.28515625" style="10" customWidth="1"/>
    <col min="9733" max="9733" width="44.85546875" style="10" customWidth="1"/>
    <col min="9734" max="9734" width="43.28515625" style="10" customWidth="1"/>
    <col min="9735" max="9735" width="35.7109375" style="10" customWidth="1"/>
    <col min="9736" max="9984" width="8.85546875" style="10"/>
    <col min="9985" max="9985" width="46.7109375" style="10" customWidth="1"/>
    <col min="9986" max="9986" width="15.140625" style="10" customWidth="1"/>
    <col min="9987" max="9987" width="5" style="10" customWidth="1"/>
    <col min="9988" max="9988" width="48.28515625" style="10" customWidth="1"/>
    <col min="9989" max="9989" width="44.85546875" style="10" customWidth="1"/>
    <col min="9990" max="9990" width="43.28515625" style="10" customWidth="1"/>
    <col min="9991" max="9991" width="35.7109375" style="10" customWidth="1"/>
    <col min="9992" max="10240" width="8.85546875" style="10"/>
    <col min="10241" max="10241" width="46.7109375" style="10" customWidth="1"/>
    <col min="10242" max="10242" width="15.140625" style="10" customWidth="1"/>
    <col min="10243" max="10243" width="5" style="10" customWidth="1"/>
    <col min="10244" max="10244" width="48.28515625" style="10" customWidth="1"/>
    <col min="10245" max="10245" width="44.85546875" style="10" customWidth="1"/>
    <col min="10246" max="10246" width="43.28515625" style="10" customWidth="1"/>
    <col min="10247" max="10247" width="35.7109375" style="10" customWidth="1"/>
    <col min="10248" max="10496" width="8.85546875" style="10"/>
    <col min="10497" max="10497" width="46.7109375" style="10" customWidth="1"/>
    <col min="10498" max="10498" width="15.140625" style="10" customWidth="1"/>
    <col min="10499" max="10499" width="5" style="10" customWidth="1"/>
    <col min="10500" max="10500" width="48.28515625" style="10" customWidth="1"/>
    <col min="10501" max="10501" width="44.85546875" style="10" customWidth="1"/>
    <col min="10502" max="10502" width="43.28515625" style="10" customWidth="1"/>
    <col min="10503" max="10503" width="35.7109375" style="10" customWidth="1"/>
    <col min="10504" max="10752" width="8.85546875" style="10"/>
    <col min="10753" max="10753" width="46.7109375" style="10" customWidth="1"/>
    <col min="10754" max="10754" width="15.140625" style="10" customWidth="1"/>
    <col min="10755" max="10755" width="5" style="10" customWidth="1"/>
    <col min="10756" max="10756" width="48.28515625" style="10" customWidth="1"/>
    <col min="10757" max="10757" width="44.85546875" style="10" customWidth="1"/>
    <col min="10758" max="10758" width="43.28515625" style="10" customWidth="1"/>
    <col min="10759" max="10759" width="35.7109375" style="10" customWidth="1"/>
    <col min="10760" max="11008" width="8.85546875" style="10"/>
    <col min="11009" max="11009" width="46.7109375" style="10" customWidth="1"/>
    <col min="11010" max="11010" width="15.140625" style="10" customWidth="1"/>
    <col min="11011" max="11011" width="5" style="10" customWidth="1"/>
    <col min="11012" max="11012" width="48.28515625" style="10" customWidth="1"/>
    <col min="11013" max="11013" width="44.85546875" style="10" customWidth="1"/>
    <col min="11014" max="11014" width="43.28515625" style="10" customWidth="1"/>
    <col min="11015" max="11015" width="35.7109375" style="10" customWidth="1"/>
    <col min="11016" max="11264" width="8.85546875" style="10"/>
    <col min="11265" max="11265" width="46.7109375" style="10" customWidth="1"/>
    <col min="11266" max="11266" width="15.140625" style="10" customWidth="1"/>
    <col min="11267" max="11267" width="5" style="10" customWidth="1"/>
    <col min="11268" max="11268" width="48.28515625" style="10" customWidth="1"/>
    <col min="11269" max="11269" width="44.85546875" style="10" customWidth="1"/>
    <col min="11270" max="11270" width="43.28515625" style="10" customWidth="1"/>
    <col min="11271" max="11271" width="35.7109375" style="10" customWidth="1"/>
    <col min="11272" max="11520" width="8.85546875" style="10"/>
    <col min="11521" max="11521" width="46.7109375" style="10" customWidth="1"/>
    <col min="11522" max="11522" width="15.140625" style="10" customWidth="1"/>
    <col min="11523" max="11523" width="5" style="10" customWidth="1"/>
    <col min="11524" max="11524" width="48.28515625" style="10" customWidth="1"/>
    <col min="11525" max="11525" width="44.85546875" style="10" customWidth="1"/>
    <col min="11526" max="11526" width="43.28515625" style="10" customWidth="1"/>
    <col min="11527" max="11527" width="35.7109375" style="10" customWidth="1"/>
    <col min="11528" max="11776" width="8.85546875" style="10"/>
    <col min="11777" max="11777" width="46.7109375" style="10" customWidth="1"/>
    <col min="11778" max="11778" width="15.140625" style="10" customWidth="1"/>
    <col min="11779" max="11779" width="5" style="10" customWidth="1"/>
    <col min="11780" max="11780" width="48.28515625" style="10" customWidth="1"/>
    <col min="11781" max="11781" width="44.85546875" style="10" customWidth="1"/>
    <col min="11782" max="11782" width="43.28515625" style="10" customWidth="1"/>
    <col min="11783" max="11783" width="35.7109375" style="10" customWidth="1"/>
    <col min="11784" max="12032" width="8.85546875" style="10"/>
    <col min="12033" max="12033" width="46.7109375" style="10" customWidth="1"/>
    <col min="12034" max="12034" width="15.140625" style="10" customWidth="1"/>
    <col min="12035" max="12035" width="5" style="10" customWidth="1"/>
    <col min="12036" max="12036" width="48.28515625" style="10" customWidth="1"/>
    <col min="12037" max="12037" width="44.85546875" style="10" customWidth="1"/>
    <col min="12038" max="12038" width="43.28515625" style="10" customWidth="1"/>
    <col min="12039" max="12039" width="35.7109375" style="10" customWidth="1"/>
    <col min="12040" max="12288" width="8.85546875" style="10"/>
    <col min="12289" max="12289" width="46.7109375" style="10" customWidth="1"/>
    <col min="12290" max="12290" width="15.140625" style="10" customWidth="1"/>
    <col min="12291" max="12291" width="5" style="10" customWidth="1"/>
    <col min="12292" max="12292" width="48.28515625" style="10" customWidth="1"/>
    <col min="12293" max="12293" width="44.85546875" style="10" customWidth="1"/>
    <col min="12294" max="12294" width="43.28515625" style="10" customWidth="1"/>
    <col min="12295" max="12295" width="35.7109375" style="10" customWidth="1"/>
    <col min="12296" max="12544" width="8.85546875" style="10"/>
    <col min="12545" max="12545" width="46.7109375" style="10" customWidth="1"/>
    <col min="12546" max="12546" width="15.140625" style="10" customWidth="1"/>
    <col min="12547" max="12547" width="5" style="10" customWidth="1"/>
    <col min="12548" max="12548" width="48.28515625" style="10" customWidth="1"/>
    <col min="12549" max="12549" width="44.85546875" style="10" customWidth="1"/>
    <col min="12550" max="12550" width="43.28515625" style="10" customWidth="1"/>
    <col min="12551" max="12551" width="35.7109375" style="10" customWidth="1"/>
    <col min="12552" max="12800" width="8.85546875" style="10"/>
    <col min="12801" max="12801" width="46.7109375" style="10" customWidth="1"/>
    <col min="12802" max="12802" width="15.140625" style="10" customWidth="1"/>
    <col min="12803" max="12803" width="5" style="10" customWidth="1"/>
    <col min="12804" max="12804" width="48.28515625" style="10" customWidth="1"/>
    <col min="12805" max="12805" width="44.85546875" style="10" customWidth="1"/>
    <col min="12806" max="12806" width="43.28515625" style="10" customWidth="1"/>
    <col min="12807" max="12807" width="35.7109375" style="10" customWidth="1"/>
    <col min="12808" max="13056" width="8.85546875" style="10"/>
    <col min="13057" max="13057" width="46.7109375" style="10" customWidth="1"/>
    <col min="13058" max="13058" width="15.140625" style="10" customWidth="1"/>
    <col min="13059" max="13059" width="5" style="10" customWidth="1"/>
    <col min="13060" max="13060" width="48.28515625" style="10" customWidth="1"/>
    <col min="13061" max="13061" width="44.85546875" style="10" customWidth="1"/>
    <col min="13062" max="13062" width="43.28515625" style="10" customWidth="1"/>
    <col min="13063" max="13063" width="35.7109375" style="10" customWidth="1"/>
    <col min="13064" max="13312" width="8.85546875" style="10"/>
    <col min="13313" max="13313" width="46.7109375" style="10" customWidth="1"/>
    <col min="13314" max="13314" width="15.140625" style="10" customWidth="1"/>
    <col min="13315" max="13315" width="5" style="10" customWidth="1"/>
    <col min="13316" max="13316" width="48.28515625" style="10" customWidth="1"/>
    <col min="13317" max="13317" width="44.85546875" style="10" customWidth="1"/>
    <col min="13318" max="13318" width="43.28515625" style="10" customWidth="1"/>
    <col min="13319" max="13319" width="35.7109375" style="10" customWidth="1"/>
    <col min="13320" max="13568" width="8.85546875" style="10"/>
    <col min="13569" max="13569" width="46.7109375" style="10" customWidth="1"/>
    <col min="13570" max="13570" width="15.140625" style="10" customWidth="1"/>
    <col min="13571" max="13571" width="5" style="10" customWidth="1"/>
    <col min="13572" max="13572" width="48.28515625" style="10" customWidth="1"/>
    <col min="13573" max="13573" width="44.85546875" style="10" customWidth="1"/>
    <col min="13574" max="13574" width="43.28515625" style="10" customWidth="1"/>
    <col min="13575" max="13575" width="35.7109375" style="10" customWidth="1"/>
    <col min="13576" max="13824" width="8.85546875" style="10"/>
    <col min="13825" max="13825" width="46.7109375" style="10" customWidth="1"/>
    <col min="13826" max="13826" width="15.140625" style="10" customWidth="1"/>
    <col min="13827" max="13827" width="5" style="10" customWidth="1"/>
    <col min="13828" max="13828" width="48.28515625" style="10" customWidth="1"/>
    <col min="13829" max="13829" width="44.85546875" style="10" customWidth="1"/>
    <col min="13830" max="13830" width="43.28515625" style="10" customWidth="1"/>
    <col min="13831" max="13831" width="35.7109375" style="10" customWidth="1"/>
    <col min="13832" max="14080" width="8.85546875" style="10"/>
    <col min="14081" max="14081" width="46.7109375" style="10" customWidth="1"/>
    <col min="14082" max="14082" width="15.140625" style="10" customWidth="1"/>
    <col min="14083" max="14083" width="5" style="10" customWidth="1"/>
    <col min="14084" max="14084" width="48.28515625" style="10" customWidth="1"/>
    <col min="14085" max="14085" width="44.85546875" style="10" customWidth="1"/>
    <col min="14086" max="14086" width="43.28515625" style="10" customWidth="1"/>
    <col min="14087" max="14087" width="35.7109375" style="10" customWidth="1"/>
    <col min="14088" max="14336" width="8.85546875" style="10"/>
    <col min="14337" max="14337" width="46.7109375" style="10" customWidth="1"/>
    <col min="14338" max="14338" width="15.140625" style="10" customWidth="1"/>
    <col min="14339" max="14339" width="5" style="10" customWidth="1"/>
    <col min="14340" max="14340" width="48.28515625" style="10" customWidth="1"/>
    <col min="14341" max="14341" width="44.85546875" style="10" customWidth="1"/>
    <col min="14342" max="14342" width="43.28515625" style="10" customWidth="1"/>
    <col min="14343" max="14343" width="35.7109375" style="10" customWidth="1"/>
    <col min="14344" max="14592" width="8.85546875" style="10"/>
    <col min="14593" max="14593" width="46.7109375" style="10" customWidth="1"/>
    <col min="14594" max="14594" width="15.140625" style="10" customWidth="1"/>
    <col min="14595" max="14595" width="5" style="10" customWidth="1"/>
    <col min="14596" max="14596" width="48.28515625" style="10" customWidth="1"/>
    <col min="14597" max="14597" width="44.85546875" style="10" customWidth="1"/>
    <col min="14598" max="14598" width="43.28515625" style="10" customWidth="1"/>
    <col min="14599" max="14599" width="35.7109375" style="10" customWidth="1"/>
    <col min="14600" max="14848" width="8.85546875" style="10"/>
    <col min="14849" max="14849" width="46.7109375" style="10" customWidth="1"/>
    <col min="14850" max="14850" width="15.140625" style="10" customWidth="1"/>
    <col min="14851" max="14851" width="5" style="10" customWidth="1"/>
    <col min="14852" max="14852" width="48.28515625" style="10" customWidth="1"/>
    <col min="14853" max="14853" width="44.85546875" style="10" customWidth="1"/>
    <col min="14854" max="14854" width="43.28515625" style="10" customWidth="1"/>
    <col min="14855" max="14855" width="35.7109375" style="10" customWidth="1"/>
    <col min="14856" max="15104" width="8.85546875" style="10"/>
    <col min="15105" max="15105" width="46.7109375" style="10" customWidth="1"/>
    <col min="15106" max="15106" width="15.140625" style="10" customWidth="1"/>
    <col min="15107" max="15107" width="5" style="10" customWidth="1"/>
    <col min="15108" max="15108" width="48.28515625" style="10" customWidth="1"/>
    <col min="15109" max="15109" width="44.85546875" style="10" customWidth="1"/>
    <col min="15110" max="15110" width="43.28515625" style="10" customWidth="1"/>
    <col min="15111" max="15111" width="35.7109375" style="10" customWidth="1"/>
    <col min="15112" max="15360" width="8.85546875" style="10"/>
    <col min="15361" max="15361" width="46.7109375" style="10" customWidth="1"/>
    <col min="15362" max="15362" width="15.140625" style="10" customWidth="1"/>
    <col min="15363" max="15363" width="5" style="10" customWidth="1"/>
    <col min="15364" max="15364" width="48.28515625" style="10" customWidth="1"/>
    <col min="15365" max="15365" width="44.85546875" style="10" customWidth="1"/>
    <col min="15366" max="15366" width="43.28515625" style="10" customWidth="1"/>
    <col min="15367" max="15367" width="35.7109375" style="10" customWidth="1"/>
    <col min="15368" max="15616" width="8.85546875" style="10"/>
    <col min="15617" max="15617" width="46.7109375" style="10" customWidth="1"/>
    <col min="15618" max="15618" width="15.140625" style="10" customWidth="1"/>
    <col min="15619" max="15619" width="5" style="10" customWidth="1"/>
    <col min="15620" max="15620" width="48.28515625" style="10" customWidth="1"/>
    <col min="15621" max="15621" width="44.85546875" style="10" customWidth="1"/>
    <col min="15622" max="15622" width="43.28515625" style="10" customWidth="1"/>
    <col min="15623" max="15623" width="35.7109375" style="10" customWidth="1"/>
    <col min="15624" max="15872" width="8.85546875" style="10"/>
    <col min="15873" max="15873" width="46.7109375" style="10" customWidth="1"/>
    <col min="15874" max="15874" width="15.140625" style="10" customWidth="1"/>
    <col min="15875" max="15875" width="5" style="10" customWidth="1"/>
    <col min="15876" max="15876" width="48.28515625" style="10" customWidth="1"/>
    <col min="15877" max="15877" width="44.85546875" style="10" customWidth="1"/>
    <col min="15878" max="15878" width="43.28515625" style="10" customWidth="1"/>
    <col min="15879" max="15879" width="35.7109375" style="10" customWidth="1"/>
    <col min="15880" max="16128" width="8.85546875" style="10"/>
    <col min="16129" max="16129" width="46.7109375" style="10" customWidth="1"/>
    <col min="16130" max="16130" width="15.140625" style="10" customWidth="1"/>
    <col min="16131" max="16131" width="5" style="10" customWidth="1"/>
    <col min="16132" max="16132" width="48.28515625" style="10" customWidth="1"/>
    <col min="16133" max="16133" width="44.85546875" style="10" customWidth="1"/>
    <col min="16134" max="16134" width="43.28515625" style="10" customWidth="1"/>
    <col min="16135" max="16135" width="35.7109375" style="10" customWidth="1"/>
    <col min="16136" max="16384" width="8.85546875" style="10"/>
  </cols>
  <sheetData>
    <row r="1" spans="2:21" s="45" customFormat="1" x14ac:dyDescent="0.2">
      <c r="C1" s="172"/>
      <c r="D1" s="172"/>
    </row>
    <row r="2" spans="2:21" s="45" customFormat="1" ht="27.75" x14ac:dyDescent="0.4">
      <c r="B2" s="109" t="s">
        <v>33</v>
      </c>
      <c r="C2" s="172"/>
      <c r="D2" s="172"/>
      <c r="F2" s="46"/>
      <c r="I2" s="46"/>
      <c r="J2" s="46"/>
      <c r="K2" s="46"/>
      <c r="L2" s="46"/>
      <c r="M2" s="46"/>
      <c r="N2" s="46"/>
      <c r="O2" s="46"/>
      <c r="P2" s="46"/>
      <c r="Q2" s="46"/>
      <c r="R2" s="46"/>
      <c r="S2" s="46"/>
      <c r="T2" s="46"/>
      <c r="U2" s="46"/>
    </row>
    <row r="3" spans="2:21" s="45" customFormat="1" ht="15" x14ac:dyDescent="0.2">
      <c r="B3" s="107"/>
      <c r="C3" s="172"/>
      <c r="D3" s="172"/>
      <c r="E3" s="47"/>
    </row>
    <row r="4" spans="2:21" s="45" customFormat="1" ht="15.75" x14ac:dyDescent="0.25">
      <c r="B4" s="113" t="s">
        <v>34</v>
      </c>
      <c r="C4" s="173"/>
      <c r="D4" s="173"/>
      <c r="E4" s="47"/>
    </row>
    <row r="5" spans="2:21" s="45" customFormat="1" ht="32.25" customHeight="1" x14ac:dyDescent="0.2">
      <c r="B5" s="115" t="s">
        <v>35</v>
      </c>
      <c r="C5" s="173"/>
      <c r="D5" s="173"/>
      <c r="E5" s="47"/>
    </row>
    <row r="6" spans="2:21" s="45" customFormat="1" ht="63" customHeight="1" x14ac:dyDescent="0.25">
      <c r="B6" s="114" t="s">
        <v>36</v>
      </c>
      <c r="C6" s="249" t="s">
        <v>37</v>
      </c>
      <c r="D6" s="250"/>
      <c r="E6" s="250"/>
      <c r="F6" s="250"/>
      <c r="G6" s="251"/>
    </row>
    <row r="7" spans="2:21" s="45" customFormat="1" ht="47.25" customHeight="1" x14ac:dyDescent="0.25">
      <c r="B7" s="114" t="s">
        <v>38</v>
      </c>
      <c r="C7" s="249" t="s">
        <v>39</v>
      </c>
      <c r="D7" s="250"/>
      <c r="E7" s="250"/>
      <c r="F7" s="250"/>
      <c r="G7" s="251"/>
    </row>
    <row r="8" spans="2:21" s="45" customFormat="1" ht="52.5" customHeight="1" x14ac:dyDescent="0.25">
      <c r="B8" s="114" t="s">
        <v>40</v>
      </c>
      <c r="C8" s="252" t="s">
        <v>41</v>
      </c>
      <c r="D8" s="253"/>
      <c r="E8" s="253"/>
      <c r="F8" s="253"/>
      <c r="G8" s="254"/>
    </row>
    <row r="9" spans="2:21" s="45" customFormat="1" ht="60" customHeight="1" x14ac:dyDescent="0.25">
      <c r="B9" s="114" t="s">
        <v>42</v>
      </c>
      <c r="C9" s="249" t="s">
        <v>43</v>
      </c>
      <c r="D9" s="250"/>
      <c r="E9" s="250"/>
      <c r="F9" s="250"/>
      <c r="G9" s="251"/>
    </row>
    <row r="10" spans="2:21" s="45" customFormat="1" ht="44.25" customHeight="1" x14ac:dyDescent="0.25">
      <c r="B10" s="114" t="s">
        <v>44</v>
      </c>
      <c r="C10" s="252" t="s">
        <v>45</v>
      </c>
      <c r="D10" s="253"/>
      <c r="E10" s="253"/>
      <c r="F10" s="253"/>
      <c r="G10" s="254"/>
    </row>
    <row r="11" spans="2:21" s="45" customFormat="1" ht="44.25" customHeight="1" x14ac:dyDescent="0.25">
      <c r="B11" s="114" t="s">
        <v>46</v>
      </c>
      <c r="C11" s="249" t="s">
        <v>47</v>
      </c>
      <c r="D11" s="250"/>
      <c r="E11" s="250"/>
      <c r="F11" s="250"/>
      <c r="G11" s="251"/>
    </row>
    <row r="12" spans="2:21" s="45" customFormat="1" ht="15" x14ac:dyDescent="0.2">
      <c r="B12" s="107"/>
      <c r="C12" s="172"/>
      <c r="D12" s="172"/>
      <c r="E12" s="47"/>
    </row>
    <row r="13" spans="2:21" s="45" customFormat="1" ht="15.75" x14ac:dyDescent="0.2">
      <c r="B13" s="95" t="s">
        <v>20</v>
      </c>
      <c r="C13" s="172"/>
      <c r="D13" s="172"/>
      <c r="E13" s="47"/>
    </row>
    <row r="14" spans="2:21" s="45" customFormat="1" ht="15" x14ac:dyDescent="0.2">
      <c r="B14" s="48"/>
      <c r="C14" s="172"/>
      <c r="D14" s="172"/>
      <c r="E14" s="47"/>
    </row>
    <row r="15" spans="2:21" s="45" customFormat="1" ht="26.25" x14ac:dyDescent="0.4">
      <c r="B15" s="108" t="s">
        <v>1</v>
      </c>
      <c r="C15" s="172"/>
      <c r="D15" s="172"/>
      <c r="H15" s="49"/>
    </row>
    <row r="16" spans="2:21" ht="13.5" thickBot="1" x14ac:dyDescent="0.25">
      <c r="B16" s="9"/>
      <c r="E16" s="9"/>
      <c r="F16" s="9"/>
      <c r="G16" s="9"/>
      <c r="H16" s="9"/>
      <c r="I16" s="9"/>
      <c r="J16" s="9"/>
      <c r="K16" s="9"/>
      <c r="L16" s="9"/>
      <c r="M16" s="9"/>
      <c r="N16" s="9"/>
      <c r="O16" s="9"/>
      <c r="P16" s="9"/>
      <c r="Q16" s="9"/>
      <c r="R16" s="9"/>
      <c r="S16" s="9"/>
      <c r="T16" s="9"/>
      <c r="U16" s="9"/>
    </row>
    <row r="17" spans="2:21" ht="15.75" x14ac:dyDescent="0.25">
      <c r="B17" s="96" t="s">
        <v>93</v>
      </c>
      <c r="C17" s="175" t="s">
        <v>0</v>
      </c>
      <c r="D17" s="175"/>
      <c r="E17" s="97" t="s">
        <v>18</v>
      </c>
      <c r="F17" s="244"/>
      <c r="G17" s="245"/>
      <c r="H17" s="159"/>
      <c r="I17" s="159"/>
      <c r="J17" s="159"/>
      <c r="K17" s="159"/>
      <c r="L17" s="159"/>
      <c r="M17" s="159"/>
      <c r="N17" s="160"/>
      <c r="O17" s="33"/>
      <c r="P17" s="34"/>
      <c r="Q17" s="34"/>
      <c r="R17" s="34"/>
      <c r="S17" s="34"/>
      <c r="T17" s="34"/>
      <c r="U17" s="35"/>
    </row>
    <row r="18" spans="2:21" ht="18.75" thickBot="1" x14ac:dyDescent="0.3">
      <c r="B18" s="246"/>
      <c r="C18" s="247"/>
      <c r="D18" s="247"/>
      <c r="E18" s="248"/>
      <c r="F18" s="123" t="s">
        <v>48</v>
      </c>
      <c r="G18" s="123" t="s">
        <v>48</v>
      </c>
      <c r="H18" s="123" t="s">
        <v>48</v>
      </c>
      <c r="I18" s="123" t="s">
        <v>48</v>
      </c>
      <c r="J18" s="123" t="s">
        <v>48</v>
      </c>
      <c r="K18" s="123" t="s">
        <v>48</v>
      </c>
      <c r="L18" s="123" t="s">
        <v>48</v>
      </c>
      <c r="M18" s="123" t="s">
        <v>48</v>
      </c>
      <c r="N18" s="123" t="s">
        <v>48</v>
      </c>
      <c r="O18" s="36" t="e">
        <f>#REF!</f>
        <v>#REF!</v>
      </c>
      <c r="P18" s="15" t="e">
        <f>#REF!</f>
        <v>#REF!</v>
      </c>
      <c r="Q18" s="15" t="e">
        <f>#REF!</f>
        <v>#REF!</v>
      </c>
      <c r="R18" s="15" t="e">
        <f>#REF!</f>
        <v>#REF!</v>
      </c>
      <c r="S18" s="15" t="e">
        <f>#REF!</f>
        <v>#REF!</v>
      </c>
      <c r="T18" s="15" t="e">
        <f>#REF!</f>
        <v>#REF!</v>
      </c>
      <c r="U18" s="17" t="e">
        <f>#REF!</f>
        <v>#REF!</v>
      </c>
    </row>
    <row r="19" spans="2:21" ht="44.25" customHeight="1" x14ac:dyDescent="0.2">
      <c r="B19" s="238">
        <v>6</v>
      </c>
      <c r="C19" s="236" t="s">
        <v>209</v>
      </c>
      <c r="D19" s="190" t="s">
        <v>238</v>
      </c>
      <c r="E19" s="232" t="s">
        <v>97</v>
      </c>
      <c r="F19" s="161" t="s">
        <v>84</v>
      </c>
      <c r="G19" s="161" t="s">
        <v>84</v>
      </c>
      <c r="H19" s="161" t="s">
        <v>84</v>
      </c>
      <c r="I19" s="161" t="s">
        <v>84</v>
      </c>
      <c r="J19" s="161" t="s">
        <v>84</v>
      </c>
      <c r="K19" s="161" t="s">
        <v>84</v>
      </c>
      <c r="L19" s="161" t="s">
        <v>84</v>
      </c>
      <c r="M19" s="161" t="s">
        <v>84</v>
      </c>
      <c r="N19" s="161" t="s">
        <v>84</v>
      </c>
      <c r="O19" s="37" t="s">
        <v>13</v>
      </c>
      <c r="P19" s="23" t="s">
        <v>13</v>
      </c>
      <c r="Q19" s="23" t="s">
        <v>13</v>
      </c>
      <c r="R19" s="23" t="s">
        <v>13</v>
      </c>
      <c r="S19" s="23" t="s">
        <v>13</v>
      </c>
      <c r="T19" s="23" t="s">
        <v>13</v>
      </c>
      <c r="U19" s="25" t="s">
        <v>13</v>
      </c>
    </row>
    <row r="20" spans="2:21" ht="81" customHeight="1" x14ac:dyDescent="0.2">
      <c r="B20" s="239"/>
      <c r="C20" s="230"/>
      <c r="D20" s="235" t="s">
        <v>240</v>
      </c>
      <c r="E20" s="233"/>
      <c r="F20" s="98" t="s">
        <v>86</v>
      </c>
      <c r="G20" s="98" t="s">
        <v>86</v>
      </c>
      <c r="H20" s="98" t="s">
        <v>86</v>
      </c>
      <c r="I20" s="98" t="s">
        <v>86</v>
      </c>
      <c r="J20" s="98" t="s">
        <v>86</v>
      </c>
      <c r="K20" s="98" t="s">
        <v>86</v>
      </c>
      <c r="L20" s="98" t="s">
        <v>86</v>
      </c>
      <c r="M20" s="98" t="s">
        <v>86</v>
      </c>
      <c r="N20" s="98" t="s">
        <v>86</v>
      </c>
      <c r="O20" s="38"/>
      <c r="P20" s="13"/>
      <c r="Q20" s="13"/>
      <c r="R20" s="13"/>
      <c r="S20" s="13"/>
      <c r="T20" s="13"/>
      <c r="U20" s="16"/>
    </row>
    <row r="21" spans="2:21" ht="44.25" x14ac:dyDescent="0.2">
      <c r="B21" s="239"/>
      <c r="C21" s="230"/>
      <c r="D21" s="235"/>
      <c r="E21" s="233"/>
      <c r="F21" s="161" t="s">
        <v>85</v>
      </c>
      <c r="G21" s="161" t="s">
        <v>85</v>
      </c>
      <c r="H21" s="161" t="s">
        <v>85</v>
      </c>
      <c r="I21" s="161" t="s">
        <v>85</v>
      </c>
      <c r="J21" s="161" t="s">
        <v>85</v>
      </c>
      <c r="K21" s="161" t="s">
        <v>85</v>
      </c>
      <c r="L21" s="161" t="s">
        <v>85</v>
      </c>
      <c r="M21" s="161" t="s">
        <v>85</v>
      </c>
      <c r="N21" s="161" t="s">
        <v>85</v>
      </c>
      <c r="O21" s="37" t="s">
        <v>14</v>
      </c>
      <c r="P21" s="23" t="s">
        <v>14</v>
      </c>
      <c r="Q21" s="23" t="s">
        <v>14</v>
      </c>
      <c r="R21" s="23" t="s">
        <v>14</v>
      </c>
      <c r="S21" s="23" t="s">
        <v>14</v>
      </c>
      <c r="T21" s="23" t="s">
        <v>14</v>
      </c>
      <c r="U21" s="25" t="s">
        <v>14</v>
      </c>
    </row>
    <row r="22" spans="2:21" ht="81" customHeight="1" x14ac:dyDescent="0.2">
      <c r="B22" s="239"/>
      <c r="C22" s="230"/>
      <c r="D22" s="158"/>
      <c r="E22" s="234"/>
      <c r="F22" s="98" t="s">
        <v>86</v>
      </c>
      <c r="G22" s="98" t="s">
        <v>86</v>
      </c>
      <c r="H22" s="98" t="s">
        <v>86</v>
      </c>
      <c r="I22" s="98" t="s">
        <v>86</v>
      </c>
      <c r="J22" s="98" t="s">
        <v>86</v>
      </c>
      <c r="K22" s="98" t="s">
        <v>86</v>
      </c>
      <c r="L22" s="98" t="s">
        <v>86</v>
      </c>
      <c r="M22" s="98" t="s">
        <v>86</v>
      </c>
      <c r="N22" s="98" t="s">
        <v>86</v>
      </c>
      <c r="O22" s="39"/>
      <c r="P22" s="18"/>
      <c r="Q22" s="18"/>
      <c r="R22" s="18"/>
      <c r="S22" s="18"/>
      <c r="T22" s="18"/>
      <c r="U22" s="26"/>
    </row>
    <row r="23" spans="2:21" ht="31.5" x14ac:dyDescent="0.2">
      <c r="B23" s="239"/>
      <c r="C23" s="230"/>
      <c r="D23" s="158"/>
      <c r="E23" s="116" t="s">
        <v>15</v>
      </c>
      <c r="F23" s="99"/>
      <c r="G23" s="99"/>
      <c r="H23" s="99"/>
      <c r="I23" s="99"/>
      <c r="J23" s="99"/>
      <c r="K23" s="99"/>
      <c r="L23" s="99"/>
      <c r="M23" s="99"/>
      <c r="N23" s="100"/>
      <c r="O23" s="40">
        <v>0</v>
      </c>
      <c r="P23" s="19">
        <v>0</v>
      </c>
      <c r="Q23" s="19">
        <v>0</v>
      </c>
      <c r="R23" s="19">
        <v>0</v>
      </c>
      <c r="S23" s="19">
        <v>0</v>
      </c>
      <c r="T23" s="19">
        <v>0</v>
      </c>
      <c r="U23" s="27">
        <v>0</v>
      </c>
    </row>
    <row r="24" spans="2:21" ht="31.5" x14ac:dyDescent="0.2">
      <c r="B24" s="239"/>
      <c r="C24" s="230"/>
      <c r="D24" s="158"/>
      <c r="E24" s="116" t="s">
        <v>16</v>
      </c>
      <c r="F24" s="99"/>
      <c r="G24" s="99"/>
      <c r="H24" s="99"/>
      <c r="I24" s="99"/>
      <c r="J24" s="99"/>
      <c r="K24" s="99"/>
      <c r="L24" s="99"/>
      <c r="M24" s="99"/>
      <c r="N24" s="100"/>
      <c r="O24" s="41">
        <v>0</v>
      </c>
      <c r="P24" s="20">
        <v>0</v>
      </c>
      <c r="Q24" s="20">
        <v>0</v>
      </c>
      <c r="R24" s="20">
        <v>0</v>
      </c>
      <c r="S24" s="20">
        <v>0</v>
      </c>
      <c r="T24" s="20">
        <v>0</v>
      </c>
      <c r="U24" s="28">
        <v>0</v>
      </c>
    </row>
    <row r="25" spans="2:21" ht="31.5" x14ac:dyDescent="0.2">
      <c r="B25" s="239"/>
      <c r="C25" s="230"/>
      <c r="D25" s="158"/>
      <c r="E25" s="116" t="s">
        <v>27</v>
      </c>
      <c r="F25" s="99"/>
      <c r="G25" s="99"/>
      <c r="H25" s="99"/>
      <c r="I25" s="99"/>
      <c r="J25" s="99"/>
      <c r="K25" s="99"/>
      <c r="L25" s="99"/>
      <c r="M25" s="99"/>
      <c r="N25" s="100"/>
      <c r="O25" s="41">
        <v>0</v>
      </c>
      <c r="P25" s="20">
        <v>0</v>
      </c>
      <c r="Q25" s="20">
        <v>0</v>
      </c>
      <c r="R25" s="20">
        <v>0</v>
      </c>
      <c r="S25" s="20">
        <v>0</v>
      </c>
      <c r="T25" s="20">
        <v>0</v>
      </c>
      <c r="U25" s="28">
        <v>0</v>
      </c>
    </row>
    <row r="26" spans="2:21" ht="15.75" x14ac:dyDescent="0.2">
      <c r="B26" s="239"/>
      <c r="C26" s="230"/>
      <c r="D26" s="158"/>
      <c r="E26" s="116" t="s">
        <v>17</v>
      </c>
      <c r="F26" s="99">
        <v>5</v>
      </c>
      <c r="G26" s="99"/>
      <c r="H26" s="99"/>
      <c r="I26" s="99"/>
      <c r="J26" s="99"/>
      <c r="K26" s="99"/>
      <c r="L26" s="99"/>
      <c r="M26" s="99"/>
      <c r="N26" s="100"/>
      <c r="O26" s="42">
        <v>0</v>
      </c>
      <c r="P26" s="21">
        <v>0</v>
      </c>
      <c r="Q26" s="21">
        <v>0</v>
      </c>
      <c r="R26" s="21">
        <v>0</v>
      </c>
      <c r="S26" s="21">
        <v>0</v>
      </c>
      <c r="T26" s="21">
        <v>0</v>
      </c>
      <c r="U26" s="29">
        <v>0</v>
      </c>
    </row>
    <row r="27" spans="2:21" ht="36.6" customHeight="1" x14ac:dyDescent="0.2">
      <c r="B27" s="239"/>
      <c r="C27" s="230"/>
      <c r="D27" s="158"/>
      <c r="E27" s="116" t="s">
        <v>30</v>
      </c>
      <c r="F27" s="101">
        <f t="shared" ref="F27:N27" si="0">F26/5*$B$19</f>
        <v>6</v>
      </c>
      <c r="G27" s="101">
        <f t="shared" si="0"/>
        <v>0</v>
      </c>
      <c r="H27" s="101">
        <f t="shared" si="0"/>
        <v>0</v>
      </c>
      <c r="I27" s="101">
        <f t="shared" si="0"/>
        <v>0</v>
      </c>
      <c r="J27" s="101">
        <f t="shared" si="0"/>
        <v>0</v>
      </c>
      <c r="K27" s="101">
        <f t="shared" si="0"/>
        <v>0</v>
      </c>
      <c r="L27" s="101">
        <f t="shared" si="0"/>
        <v>0</v>
      </c>
      <c r="M27" s="101">
        <f t="shared" si="0"/>
        <v>0</v>
      </c>
      <c r="N27" s="102">
        <f t="shared" si="0"/>
        <v>0</v>
      </c>
      <c r="O27" s="43">
        <f t="shared" ref="O27:T27" si="1">O26/5*15</f>
        <v>0</v>
      </c>
      <c r="P27" s="22">
        <f t="shared" si="1"/>
        <v>0</v>
      </c>
      <c r="Q27" s="22">
        <f t="shared" si="1"/>
        <v>0</v>
      </c>
      <c r="R27" s="22">
        <f t="shared" si="1"/>
        <v>0</v>
      </c>
      <c r="S27" s="22">
        <f t="shared" si="1"/>
        <v>0</v>
      </c>
      <c r="T27" s="22">
        <f t="shared" si="1"/>
        <v>0</v>
      </c>
      <c r="U27" s="30">
        <f>U26/5*15</f>
        <v>0</v>
      </c>
    </row>
    <row r="28" spans="2:21" ht="78.599999999999994" customHeight="1" x14ac:dyDescent="0.25">
      <c r="B28" s="239"/>
      <c r="C28" s="230"/>
      <c r="D28" s="158"/>
      <c r="E28" s="117" t="s">
        <v>29</v>
      </c>
      <c r="F28" s="105" t="str">
        <f>VLOOKUP($F26,Sheet2!$A$1:$B$10,2,FALSE)</f>
        <v>Standard of response is Very High</v>
      </c>
      <c r="G28" s="105" t="str">
        <f>VLOOKUP(G26,Sheet2!$A$1:$B$10,2,FALSE)</f>
        <v>Unacceptable/No Response</v>
      </c>
      <c r="H28" s="105" t="str">
        <f>VLOOKUP(H26,Sheet2!$A$1:$B$10,2,FALSE)</f>
        <v>Unacceptable/No Response</v>
      </c>
      <c r="I28" s="105" t="str">
        <f>VLOOKUP(I26,Sheet2!$A$1:$B$10,2,FALSE)</f>
        <v>Unacceptable/No Response</v>
      </c>
      <c r="J28" s="105" t="str">
        <f>VLOOKUP(J26,Sheet2!$A$1:$B$10,2,FALSE)</f>
        <v>Unacceptable/No Response</v>
      </c>
      <c r="K28" s="105" t="str">
        <f>VLOOKUP(K26,Sheet2!$A$1:$B$10,2,FALSE)</f>
        <v>Unacceptable/No Response</v>
      </c>
      <c r="L28" s="105" t="str">
        <f>VLOOKUP(L26,Sheet2!$A$1:$B$10,2,FALSE)</f>
        <v>Unacceptable/No Response</v>
      </c>
      <c r="M28" s="105" t="str">
        <f>VLOOKUP(M26,Sheet2!$A$1:$B$10,2,FALSE)</f>
        <v>Unacceptable/No Response</v>
      </c>
      <c r="N28" s="106" t="str">
        <f>VLOOKUP(N26,Sheet2!$A$1:$B$10,2,FALSE)</f>
        <v>Unacceptable/No Response</v>
      </c>
      <c r="O28" s="43"/>
      <c r="P28" s="22"/>
      <c r="Q28" s="22"/>
      <c r="R28" s="22"/>
      <c r="S28" s="22"/>
      <c r="T28" s="22"/>
      <c r="U28" s="30"/>
    </row>
    <row r="29" spans="2:21" ht="109.5" customHeight="1" thickBot="1" x14ac:dyDescent="0.25">
      <c r="B29" s="240"/>
      <c r="C29" s="237"/>
      <c r="D29" s="158"/>
      <c r="E29" s="117" t="s">
        <v>28</v>
      </c>
      <c r="F29" s="101"/>
      <c r="G29" s="101"/>
      <c r="H29" s="101"/>
      <c r="I29" s="101"/>
      <c r="J29" s="101"/>
      <c r="K29" s="101"/>
      <c r="L29" s="101"/>
      <c r="M29" s="101"/>
      <c r="N29" s="102"/>
      <c r="O29" s="43"/>
      <c r="P29" s="22"/>
      <c r="Q29" s="22"/>
      <c r="R29" s="22"/>
      <c r="S29" s="22"/>
      <c r="T29" s="22"/>
      <c r="U29" s="30"/>
    </row>
    <row r="30" spans="2:21" ht="44.25" customHeight="1" x14ac:dyDescent="0.2">
      <c r="B30" s="255">
        <v>2</v>
      </c>
      <c r="C30" s="168" t="s">
        <v>210</v>
      </c>
      <c r="D30" s="190" t="s">
        <v>238</v>
      </c>
      <c r="E30" s="232" t="s">
        <v>97</v>
      </c>
      <c r="F30" s="161" t="s">
        <v>84</v>
      </c>
      <c r="G30" s="161" t="s">
        <v>84</v>
      </c>
      <c r="H30" s="161" t="s">
        <v>84</v>
      </c>
      <c r="I30" s="161" t="s">
        <v>84</v>
      </c>
      <c r="J30" s="161" t="s">
        <v>84</v>
      </c>
      <c r="K30" s="161" t="s">
        <v>84</v>
      </c>
      <c r="L30" s="161" t="s">
        <v>84</v>
      </c>
      <c r="M30" s="161" t="s">
        <v>84</v>
      </c>
      <c r="N30" s="161" t="s">
        <v>84</v>
      </c>
      <c r="O30" s="37" t="s">
        <v>13</v>
      </c>
      <c r="P30" s="23" t="s">
        <v>13</v>
      </c>
      <c r="Q30" s="23" t="s">
        <v>13</v>
      </c>
      <c r="R30" s="23" t="s">
        <v>13</v>
      </c>
      <c r="S30" s="23" t="s">
        <v>13</v>
      </c>
      <c r="T30" s="23" t="s">
        <v>13</v>
      </c>
      <c r="U30" s="25" t="s">
        <v>13</v>
      </c>
    </row>
    <row r="31" spans="2:21" ht="81" customHeight="1" x14ac:dyDescent="0.2">
      <c r="B31" s="227"/>
      <c r="C31" s="169" t="s">
        <v>208</v>
      </c>
      <c r="D31" s="235" t="s">
        <v>241</v>
      </c>
      <c r="E31" s="233"/>
      <c r="F31" s="98" t="s">
        <v>86</v>
      </c>
      <c r="G31" s="98" t="s">
        <v>86</v>
      </c>
      <c r="H31" s="98" t="s">
        <v>86</v>
      </c>
      <c r="I31" s="98" t="s">
        <v>86</v>
      </c>
      <c r="J31" s="98" t="s">
        <v>86</v>
      </c>
      <c r="K31" s="98" t="s">
        <v>86</v>
      </c>
      <c r="L31" s="98" t="s">
        <v>86</v>
      </c>
      <c r="M31" s="98" t="s">
        <v>86</v>
      </c>
      <c r="N31" s="98" t="s">
        <v>86</v>
      </c>
      <c r="O31" s="38"/>
      <c r="P31" s="13"/>
      <c r="Q31" s="13"/>
      <c r="R31" s="13"/>
      <c r="S31" s="13"/>
      <c r="T31" s="13"/>
      <c r="U31" s="16"/>
    </row>
    <row r="32" spans="2:21" ht="44.25" x14ac:dyDescent="0.2">
      <c r="B32" s="227"/>
      <c r="C32" s="230" t="s">
        <v>211</v>
      </c>
      <c r="D32" s="235"/>
      <c r="E32" s="233"/>
      <c r="F32" s="161" t="s">
        <v>85</v>
      </c>
      <c r="G32" s="161" t="s">
        <v>85</v>
      </c>
      <c r="H32" s="161" t="s">
        <v>85</v>
      </c>
      <c r="I32" s="161" t="s">
        <v>85</v>
      </c>
      <c r="J32" s="161" t="s">
        <v>85</v>
      </c>
      <c r="K32" s="161" t="s">
        <v>85</v>
      </c>
      <c r="L32" s="161" t="s">
        <v>85</v>
      </c>
      <c r="M32" s="161" t="s">
        <v>85</v>
      </c>
      <c r="N32" s="161" t="s">
        <v>85</v>
      </c>
      <c r="O32" s="37" t="s">
        <v>14</v>
      </c>
      <c r="P32" s="23" t="s">
        <v>14</v>
      </c>
      <c r="Q32" s="23" t="s">
        <v>14</v>
      </c>
      <c r="R32" s="23" t="s">
        <v>14</v>
      </c>
      <c r="S32" s="23" t="s">
        <v>14</v>
      </c>
      <c r="T32" s="23" t="s">
        <v>14</v>
      </c>
      <c r="U32" s="25" t="s">
        <v>14</v>
      </c>
    </row>
    <row r="33" spans="2:21" ht="81" customHeight="1" x14ac:dyDescent="0.2">
      <c r="B33" s="227"/>
      <c r="C33" s="230"/>
      <c r="D33" s="170"/>
      <c r="E33" s="234"/>
      <c r="F33" s="98" t="s">
        <v>86</v>
      </c>
      <c r="G33" s="98" t="s">
        <v>86</v>
      </c>
      <c r="H33" s="98" t="s">
        <v>86</v>
      </c>
      <c r="I33" s="98" t="s">
        <v>86</v>
      </c>
      <c r="J33" s="98" t="s">
        <v>86</v>
      </c>
      <c r="K33" s="98" t="s">
        <v>86</v>
      </c>
      <c r="L33" s="98" t="s">
        <v>86</v>
      </c>
      <c r="M33" s="98" t="s">
        <v>86</v>
      </c>
      <c r="N33" s="98" t="s">
        <v>86</v>
      </c>
      <c r="O33" s="39"/>
      <c r="P33" s="18"/>
      <c r="Q33" s="18"/>
      <c r="R33" s="18"/>
      <c r="S33" s="18"/>
      <c r="T33" s="18"/>
      <c r="U33" s="26"/>
    </row>
    <row r="34" spans="2:21" ht="63.75" customHeight="1" x14ac:dyDescent="0.2">
      <c r="B34" s="227"/>
      <c r="C34" s="170"/>
      <c r="D34" s="170"/>
      <c r="E34" s="118" t="s">
        <v>15</v>
      </c>
      <c r="F34" s="99"/>
      <c r="G34" s="99"/>
      <c r="H34" s="99"/>
      <c r="I34" s="99"/>
      <c r="J34" s="99"/>
      <c r="K34" s="99"/>
      <c r="L34" s="99"/>
      <c r="M34" s="99"/>
      <c r="N34" s="100"/>
      <c r="O34" s="40">
        <v>0</v>
      </c>
      <c r="P34" s="19">
        <v>0</v>
      </c>
      <c r="Q34" s="19">
        <v>0</v>
      </c>
      <c r="R34" s="19">
        <v>0</v>
      </c>
      <c r="S34" s="19">
        <v>0</v>
      </c>
      <c r="T34" s="19">
        <v>0</v>
      </c>
      <c r="U34" s="27">
        <v>0</v>
      </c>
    </row>
    <row r="35" spans="2:21" ht="31.5" customHeight="1" x14ac:dyDescent="0.2">
      <c r="B35" s="227"/>
      <c r="C35" s="170"/>
      <c r="D35" s="170"/>
      <c r="E35" s="118" t="s">
        <v>16</v>
      </c>
      <c r="F35" s="99"/>
      <c r="G35" s="99"/>
      <c r="H35" s="99"/>
      <c r="I35" s="99"/>
      <c r="J35" s="99"/>
      <c r="K35" s="99"/>
      <c r="L35" s="99"/>
      <c r="M35" s="99"/>
      <c r="N35" s="100"/>
      <c r="O35" s="41">
        <v>0</v>
      </c>
      <c r="P35" s="20">
        <v>0</v>
      </c>
      <c r="Q35" s="20">
        <v>0</v>
      </c>
      <c r="R35" s="20">
        <v>0</v>
      </c>
      <c r="S35" s="20">
        <v>0</v>
      </c>
      <c r="T35" s="20">
        <v>0</v>
      </c>
      <c r="U35" s="28">
        <v>0</v>
      </c>
    </row>
    <row r="36" spans="2:21" ht="31.5" x14ac:dyDescent="0.2">
      <c r="B36" s="227"/>
      <c r="C36" s="170"/>
      <c r="D36" s="170"/>
      <c r="E36" s="118" t="s">
        <v>27</v>
      </c>
      <c r="F36" s="99"/>
      <c r="G36" s="99"/>
      <c r="H36" s="99"/>
      <c r="I36" s="99"/>
      <c r="J36" s="99"/>
      <c r="K36" s="99"/>
      <c r="L36" s="99"/>
      <c r="M36" s="99"/>
      <c r="N36" s="100"/>
      <c r="O36" s="41">
        <v>0</v>
      </c>
      <c r="P36" s="20">
        <v>0</v>
      </c>
      <c r="Q36" s="20">
        <v>0</v>
      </c>
      <c r="R36" s="20">
        <v>0</v>
      </c>
      <c r="S36" s="20">
        <v>0</v>
      </c>
      <c r="T36" s="20">
        <v>0</v>
      </c>
      <c r="U36" s="28">
        <v>0</v>
      </c>
    </row>
    <row r="37" spans="2:21" ht="15.75" x14ac:dyDescent="0.2">
      <c r="B37" s="227"/>
      <c r="C37" s="170"/>
      <c r="D37" s="170"/>
      <c r="E37" s="118" t="s">
        <v>17</v>
      </c>
      <c r="F37" s="99">
        <v>5</v>
      </c>
      <c r="G37" s="99"/>
      <c r="H37" s="99"/>
      <c r="I37" s="99"/>
      <c r="J37" s="99"/>
      <c r="K37" s="99"/>
      <c r="L37" s="99"/>
      <c r="M37" s="99"/>
      <c r="N37" s="100"/>
      <c r="O37" s="42">
        <v>0</v>
      </c>
      <c r="P37" s="21">
        <v>0</v>
      </c>
      <c r="Q37" s="21">
        <v>0</v>
      </c>
      <c r="R37" s="21">
        <v>0</v>
      </c>
      <c r="S37" s="21">
        <v>0</v>
      </c>
      <c r="T37" s="21">
        <v>0</v>
      </c>
      <c r="U37" s="29">
        <v>0</v>
      </c>
    </row>
    <row r="38" spans="2:21" ht="36.6" customHeight="1" x14ac:dyDescent="0.2">
      <c r="B38" s="227"/>
      <c r="C38" s="170"/>
      <c r="D38" s="170"/>
      <c r="E38" s="118" t="s">
        <v>30</v>
      </c>
      <c r="F38" s="101">
        <f t="shared" ref="F38:N38" si="2">F37/5*$B$30</f>
        <v>2</v>
      </c>
      <c r="G38" s="101">
        <f t="shared" si="2"/>
        <v>0</v>
      </c>
      <c r="H38" s="101">
        <f t="shared" si="2"/>
        <v>0</v>
      </c>
      <c r="I38" s="101">
        <f t="shared" si="2"/>
        <v>0</v>
      </c>
      <c r="J38" s="101">
        <f t="shared" si="2"/>
        <v>0</v>
      </c>
      <c r="K38" s="101">
        <f t="shared" si="2"/>
        <v>0</v>
      </c>
      <c r="L38" s="101">
        <f t="shared" si="2"/>
        <v>0</v>
      </c>
      <c r="M38" s="101">
        <f t="shared" si="2"/>
        <v>0</v>
      </c>
      <c r="N38" s="102">
        <f t="shared" si="2"/>
        <v>0</v>
      </c>
      <c r="O38" s="43">
        <f t="shared" ref="O38:T38" si="3">O37/5*10</f>
        <v>0</v>
      </c>
      <c r="P38" s="22">
        <f t="shared" si="3"/>
        <v>0</v>
      </c>
      <c r="Q38" s="22">
        <f t="shared" si="3"/>
        <v>0</v>
      </c>
      <c r="R38" s="22">
        <f t="shared" si="3"/>
        <v>0</v>
      </c>
      <c r="S38" s="22">
        <f t="shared" si="3"/>
        <v>0</v>
      </c>
      <c r="T38" s="22">
        <f t="shared" si="3"/>
        <v>0</v>
      </c>
      <c r="U38" s="30">
        <f>U37/5*10</f>
        <v>0</v>
      </c>
    </row>
    <row r="39" spans="2:21" ht="79.150000000000006" customHeight="1" x14ac:dyDescent="0.25">
      <c r="B39" s="227"/>
      <c r="C39" s="170"/>
      <c r="D39" s="170"/>
      <c r="E39" s="121" t="s">
        <v>29</v>
      </c>
      <c r="F39" s="105" t="str">
        <f>VLOOKUP($F37,Sheet2!$A$1:$B$10,2,FALSE)</f>
        <v>Standard of response is Very High</v>
      </c>
      <c r="G39" s="105" t="str">
        <f>VLOOKUP(G37,Sheet2!$A$1:$B$10,2,FALSE)</f>
        <v>Unacceptable/No Response</v>
      </c>
      <c r="H39" s="105" t="str">
        <f>VLOOKUP(H37,Sheet2!$A$1:$B$10,2,FALSE)</f>
        <v>Unacceptable/No Response</v>
      </c>
      <c r="I39" s="105" t="str">
        <f>VLOOKUP(I37,Sheet2!$A$1:$B$10,2,FALSE)</f>
        <v>Unacceptable/No Response</v>
      </c>
      <c r="J39" s="105" t="str">
        <f>VLOOKUP(J37,Sheet2!$A$1:$B$10,2,FALSE)</f>
        <v>Unacceptable/No Response</v>
      </c>
      <c r="K39" s="105" t="str">
        <f>VLOOKUP(K37,Sheet2!$A$1:$B$10,2,FALSE)</f>
        <v>Unacceptable/No Response</v>
      </c>
      <c r="L39" s="105" t="str">
        <f>VLOOKUP(L37,Sheet2!$A$1:$B$10,2,FALSE)</f>
        <v>Unacceptable/No Response</v>
      </c>
      <c r="M39" s="105" t="str">
        <f>VLOOKUP(M37,Sheet2!$A$1:$B$10,2,FALSE)</f>
        <v>Unacceptable/No Response</v>
      </c>
      <c r="N39" s="106" t="str">
        <f>VLOOKUP(N37,Sheet2!$A$1:$B$10,2,FALSE)</f>
        <v>Unacceptable/No Response</v>
      </c>
      <c r="O39" s="43"/>
      <c r="P39" s="22"/>
      <c r="Q39" s="22"/>
      <c r="R39" s="22"/>
      <c r="S39" s="22"/>
      <c r="T39" s="22"/>
      <c r="U39" s="30"/>
    </row>
    <row r="40" spans="2:21" ht="109.5" customHeight="1" thickBot="1" x14ac:dyDescent="0.25">
      <c r="B40" s="256"/>
      <c r="C40" s="165"/>
      <c r="D40" s="170"/>
      <c r="E40" s="121" t="s">
        <v>28</v>
      </c>
      <c r="F40" s="101"/>
      <c r="G40" s="101"/>
      <c r="H40" s="101"/>
      <c r="I40" s="101"/>
      <c r="J40" s="101"/>
      <c r="K40" s="101"/>
      <c r="L40" s="101"/>
      <c r="M40" s="101"/>
      <c r="N40" s="102"/>
      <c r="O40" s="43"/>
      <c r="P40" s="22"/>
      <c r="Q40" s="22"/>
      <c r="R40" s="22"/>
      <c r="S40" s="22"/>
      <c r="T40" s="22"/>
      <c r="U40" s="30"/>
    </row>
    <row r="41" spans="2:21" ht="44.25" customHeight="1" x14ac:dyDescent="0.2">
      <c r="B41" s="255">
        <v>6</v>
      </c>
      <c r="C41" s="236" t="s">
        <v>213</v>
      </c>
      <c r="D41" s="190" t="s">
        <v>238</v>
      </c>
      <c r="E41" s="232" t="s">
        <v>97</v>
      </c>
      <c r="F41" s="161" t="s">
        <v>84</v>
      </c>
      <c r="G41" s="161" t="s">
        <v>84</v>
      </c>
      <c r="H41" s="161" t="s">
        <v>84</v>
      </c>
      <c r="I41" s="161" t="s">
        <v>84</v>
      </c>
      <c r="J41" s="161" t="s">
        <v>84</v>
      </c>
      <c r="K41" s="161" t="s">
        <v>84</v>
      </c>
      <c r="L41" s="161" t="s">
        <v>84</v>
      </c>
      <c r="M41" s="161" t="s">
        <v>84</v>
      </c>
      <c r="N41" s="161" t="s">
        <v>84</v>
      </c>
      <c r="O41" s="37" t="s">
        <v>13</v>
      </c>
      <c r="P41" s="23" t="s">
        <v>13</v>
      </c>
      <c r="Q41" s="23" t="s">
        <v>13</v>
      </c>
      <c r="R41" s="23" t="s">
        <v>13</v>
      </c>
      <c r="S41" s="23" t="s">
        <v>13</v>
      </c>
      <c r="T41" s="23" t="s">
        <v>13</v>
      </c>
      <c r="U41" s="25" t="s">
        <v>13</v>
      </c>
    </row>
    <row r="42" spans="2:21" ht="81" customHeight="1" x14ac:dyDescent="0.2">
      <c r="B42" s="227"/>
      <c r="C42" s="230"/>
      <c r="D42" s="164" t="s">
        <v>98</v>
      </c>
      <c r="E42" s="233"/>
      <c r="F42" s="98" t="s">
        <v>86</v>
      </c>
      <c r="G42" s="98" t="s">
        <v>86</v>
      </c>
      <c r="H42" s="98" t="s">
        <v>86</v>
      </c>
      <c r="I42" s="98" t="s">
        <v>86</v>
      </c>
      <c r="J42" s="98" t="s">
        <v>86</v>
      </c>
      <c r="K42" s="98" t="s">
        <v>86</v>
      </c>
      <c r="L42" s="98" t="s">
        <v>86</v>
      </c>
      <c r="M42" s="98" t="s">
        <v>86</v>
      </c>
      <c r="N42" s="98" t="s">
        <v>86</v>
      </c>
      <c r="O42" s="38"/>
      <c r="P42" s="13"/>
      <c r="Q42" s="13"/>
      <c r="R42" s="13"/>
      <c r="S42" s="13"/>
      <c r="T42" s="13"/>
      <c r="U42" s="16"/>
    </row>
    <row r="43" spans="2:21" ht="44.25" x14ac:dyDescent="0.2">
      <c r="B43" s="227"/>
      <c r="C43" s="230"/>
      <c r="D43" s="170"/>
      <c r="E43" s="233"/>
      <c r="F43" s="161" t="s">
        <v>85</v>
      </c>
      <c r="G43" s="161" t="s">
        <v>85</v>
      </c>
      <c r="H43" s="161" t="s">
        <v>85</v>
      </c>
      <c r="I43" s="161" t="s">
        <v>85</v>
      </c>
      <c r="J43" s="161" t="s">
        <v>85</v>
      </c>
      <c r="K43" s="161" t="s">
        <v>85</v>
      </c>
      <c r="L43" s="161" t="s">
        <v>85</v>
      </c>
      <c r="M43" s="161" t="s">
        <v>85</v>
      </c>
      <c r="N43" s="161" t="s">
        <v>85</v>
      </c>
      <c r="O43" s="37" t="s">
        <v>14</v>
      </c>
      <c r="P43" s="23" t="s">
        <v>14</v>
      </c>
      <c r="Q43" s="23" t="s">
        <v>14</v>
      </c>
      <c r="R43" s="23" t="s">
        <v>14</v>
      </c>
      <c r="S43" s="23" t="s">
        <v>14</v>
      </c>
      <c r="T43" s="23" t="s">
        <v>14</v>
      </c>
      <c r="U43" s="25" t="s">
        <v>14</v>
      </c>
    </row>
    <row r="44" spans="2:21" ht="81" customHeight="1" x14ac:dyDescent="0.2">
      <c r="B44" s="227"/>
      <c r="C44" s="230"/>
      <c r="D44" s="170"/>
      <c r="E44" s="234"/>
      <c r="F44" s="98" t="s">
        <v>86</v>
      </c>
      <c r="G44" s="98" t="s">
        <v>86</v>
      </c>
      <c r="H44" s="98" t="s">
        <v>86</v>
      </c>
      <c r="I44" s="98" t="s">
        <v>86</v>
      </c>
      <c r="J44" s="98" t="s">
        <v>86</v>
      </c>
      <c r="K44" s="98" t="s">
        <v>86</v>
      </c>
      <c r="L44" s="98" t="s">
        <v>86</v>
      </c>
      <c r="M44" s="98" t="s">
        <v>86</v>
      </c>
      <c r="N44" s="98" t="s">
        <v>86</v>
      </c>
      <c r="O44" s="39"/>
      <c r="P44" s="18"/>
      <c r="Q44" s="18"/>
      <c r="R44" s="18"/>
      <c r="S44" s="18"/>
      <c r="T44" s="18"/>
      <c r="U44" s="26"/>
    </row>
    <row r="45" spans="2:21" ht="31.5" x14ac:dyDescent="0.2">
      <c r="B45" s="227"/>
      <c r="C45" s="230"/>
      <c r="D45" s="170"/>
      <c r="E45" s="118" t="s">
        <v>15</v>
      </c>
      <c r="F45" s="99"/>
      <c r="G45" s="99"/>
      <c r="H45" s="99"/>
      <c r="I45" s="99"/>
      <c r="J45" s="99"/>
      <c r="K45" s="99"/>
      <c r="L45" s="99"/>
      <c r="M45" s="99"/>
      <c r="N45" s="100"/>
      <c r="O45" s="40">
        <v>0</v>
      </c>
      <c r="P45" s="19">
        <v>0</v>
      </c>
      <c r="Q45" s="19">
        <v>0</v>
      </c>
      <c r="R45" s="19">
        <v>0</v>
      </c>
      <c r="S45" s="19">
        <v>0</v>
      </c>
      <c r="T45" s="19">
        <v>0</v>
      </c>
      <c r="U45" s="27">
        <v>0</v>
      </c>
    </row>
    <row r="46" spans="2:21" ht="31.5" x14ac:dyDescent="0.2">
      <c r="B46" s="227"/>
      <c r="C46" s="230"/>
      <c r="D46" s="170"/>
      <c r="E46" s="118" t="s">
        <v>16</v>
      </c>
      <c r="F46" s="99"/>
      <c r="G46" s="99"/>
      <c r="H46" s="99"/>
      <c r="I46" s="99"/>
      <c r="J46" s="99"/>
      <c r="K46" s="99"/>
      <c r="L46" s="99"/>
      <c r="M46" s="99"/>
      <c r="N46" s="100"/>
      <c r="O46" s="41">
        <v>0</v>
      </c>
      <c r="P46" s="20">
        <v>0</v>
      </c>
      <c r="Q46" s="20">
        <v>0</v>
      </c>
      <c r="R46" s="20">
        <v>0</v>
      </c>
      <c r="S46" s="20">
        <v>0</v>
      </c>
      <c r="T46" s="20">
        <v>0</v>
      </c>
      <c r="U46" s="28">
        <v>0</v>
      </c>
    </row>
    <row r="47" spans="2:21" ht="31.5" x14ac:dyDescent="0.2">
      <c r="B47" s="227"/>
      <c r="C47" s="230"/>
      <c r="D47" s="170"/>
      <c r="E47" s="118" t="s">
        <v>27</v>
      </c>
      <c r="F47" s="99"/>
      <c r="G47" s="99"/>
      <c r="H47" s="99"/>
      <c r="I47" s="99"/>
      <c r="J47" s="99"/>
      <c r="K47" s="99"/>
      <c r="L47" s="99"/>
      <c r="M47" s="99"/>
      <c r="N47" s="100"/>
      <c r="O47" s="41">
        <v>0</v>
      </c>
      <c r="P47" s="20">
        <v>0</v>
      </c>
      <c r="Q47" s="20">
        <v>0</v>
      </c>
      <c r="R47" s="20">
        <v>0</v>
      </c>
      <c r="S47" s="20">
        <v>0</v>
      </c>
      <c r="T47" s="20">
        <v>0</v>
      </c>
      <c r="U47" s="28">
        <v>0</v>
      </c>
    </row>
    <row r="48" spans="2:21" ht="15.75" x14ac:dyDescent="0.2">
      <c r="B48" s="227"/>
      <c r="C48" s="230"/>
      <c r="D48" s="170"/>
      <c r="E48" s="118" t="s">
        <v>17</v>
      </c>
      <c r="F48" s="99">
        <v>5</v>
      </c>
      <c r="G48" s="99"/>
      <c r="H48" s="99"/>
      <c r="I48" s="99"/>
      <c r="J48" s="99"/>
      <c r="K48" s="99"/>
      <c r="L48" s="99"/>
      <c r="M48" s="99"/>
      <c r="N48" s="100"/>
      <c r="O48" s="42">
        <v>0</v>
      </c>
      <c r="P48" s="21">
        <v>0</v>
      </c>
      <c r="Q48" s="21">
        <v>0</v>
      </c>
      <c r="R48" s="21">
        <v>0</v>
      </c>
      <c r="S48" s="21">
        <v>0</v>
      </c>
      <c r="T48" s="21">
        <v>0</v>
      </c>
      <c r="U48" s="29">
        <v>0</v>
      </c>
    </row>
    <row r="49" spans="2:21" ht="33" customHeight="1" thickBot="1" x14ac:dyDescent="0.25">
      <c r="B49" s="227"/>
      <c r="C49" s="230"/>
      <c r="D49" s="170"/>
      <c r="E49" s="118" t="s">
        <v>2</v>
      </c>
      <c r="F49" s="101">
        <f>F48/5*$B$41</f>
        <v>6</v>
      </c>
      <c r="G49" s="101">
        <f t="shared" ref="G49:N49" si="4">G48/5*$B$41</f>
        <v>0</v>
      </c>
      <c r="H49" s="101">
        <f t="shared" si="4"/>
        <v>0</v>
      </c>
      <c r="I49" s="101">
        <f t="shared" si="4"/>
        <v>0</v>
      </c>
      <c r="J49" s="101">
        <f t="shared" si="4"/>
        <v>0</v>
      </c>
      <c r="K49" s="101">
        <f t="shared" si="4"/>
        <v>0</v>
      </c>
      <c r="L49" s="101">
        <f t="shared" si="4"/>
        <v>0</v>
      </c>
      <c r="M49" s="101">
        <f t="shared" si="4"/>
        <v>0</v>
      </c>
      <c r="N49" s="102">
        <f t="shared" si="4"/>
        <v>0</v>
      </c>
      <c r="O49" s="44">
        <f t="shared" ref="O49:T49" si="5">O48/5*5</f>
        <v>0</v>
      </c>
      <c r="P49" s="24">
        <f t="shared" si="5"/>
        <v>0</v>
      </c>
      <c r="Q49" s="24">
        <f t="shared" si="5"/>
        <v>0</v>
      </c>
      <c r="R49" s="24">
        <f t="shared" si="5"/>
        <v>0</v>
      </c>
      <c r="S49" s="24">
        <f t="shared" si="5"/>
        <v>0</v>
      </c>
      <c r="T49" s="24">
        <f t="shared" si="5"/>
        <v>0</v>
      </c>
      <c r="U49" s="31">
        <f>U48/5*5</f>
        <v>0</v>
      </c>
    </row>
    <row r="50" spans="2:21" ht="76.900000000000006" customHeight="1" x14ac:dyDescent="0.25">
      <c r="B50" s="227"/>
      <c r="C50" s="230"/>
      <c r="D50" s="170"/>
      <c r="E50" s="119" t="s">
        <v>29</v>
      </c>
      <c r="F50" s="105" t="str">
        <f>VLOOKUP($F48,Sheet2!$A$1:$B$10,2,FALSE)</f>
        <v>Standard of response is Very High</v>
      </c>
      <c r="G50" s="105" t="str">
        <f>VLOOKUP(G48,Sheet2!$A$1:$B$10,2,FALSE)</f>
        <v>Unacceptable/No Response</v>
      </c>
      <c r="H50" s="105" t="str">
        <f>VLOOKUP(H48,Sheet2!$A$1:$B$10,2,FALSE)</f>
        <v>Unacceptable/No Response</v>
      </c>
      <c r="I50" s="105" t="str">
        <f>VLOOKUP(I48,Sheet2!$A$1:$B$10,2,FALSE)</f>
        <v>Unacceptable/No Response</v>
      </c>
      <c r="J50" s="105" t="str">
        <f>VLOOKUP(J48,Sheet2!$A$1:$B$10,2,FALSE)</f>
        <v>Unacceptable/No Response</v>
      </c>
      <c r="K50" s="105" t="str">
        <f>VLOOKUP(K48,Sheet2!$A$1:$B$10,2,FALSE)</f>
        <v>Unacceptable/No Response</v>
      </c>
      <c r="L50" s="105" t="str">
        <f>VLOOKUP(L48,Sheet2!$A$1:$B$10,2,FALSE)</f>
        <v>Unacceptable/No Response</v>
      </c>
      <c r="M50" s="105" t="str">
        <f>VLOOKUP(M48,Sheet2!$A$1:$B$10,2,FALSE)</f>
        <v>Unacceptable/No Response</v>
      </c>
      <c r="N50" s="106" t="str">
        <f>VLOOKUP(N48,Sheet2!$A$1:$B$10,2,FALSE)</f>
        <v>Unacceptable/No Response</v>
      </c>
      <c r="O50" s="43"/>
      <c r="P50" s="22"/>
      <c r="Q50" s="22"/>
      <c r="R50" s="22"/>
      <c r="S50" s="22"/>
      <c r="T50" s="22"/>
      <c r="U50" s="30"/>
    </row>
    <row r="51" spans="2:21" ht="109.5" customHeight="1" thickBot="1" x14ac:dyDescent="0.25">
      <c r="B51" s="228"/>
      <c r="C51" s="231"/>
      <c r="D51" s="171"/>
      <c r="E51" s="120" t="s">
        <v>28</v>
      </c>
      <c r="F51" s="103"/>
      <c r="G51" s="103"/>
      <c r="H51" s="103"/>
      <c r="I51" s="103"/>
      <c r="J51" s="103"/>
      <c r="K51" s="103"/>
      <c r="L51" s="103"/>
      <c r="M51" s="103"/>
      <c r="N51" s="104"/>
      <c r="O51" s="43"/>
      <c r="P51" s="22"/>
      <c r="Q51" s="22"/>
      <c r="R51" s="22"/>
      <c r="S51" s="22"/>
      <c r="T51" s="22"/>
      <c r="U51" s="30"/>
    </row>
    <row r="52" spans="2:21" ht="44.25" customHeight="1" x14ac:dyDescent="0.2">
      <c r="B52" s="226">
        <v>8</v>
      </c>
      <c r="C52" s="229" t="s">
        <v>212</v>
      </c>
      <c r="D52" s="190" t="s">
        <v>238</v>
      </c>
      <c r="E52" s="232" t="s">
        <v>19</v>
      </c>
      <c r="F52" s="161" t="s">
        <v>84</v>
      </c>
      <c r="G52" s="161" t="s">
        <v>84</v>
      </c>
      <c r="H52" s="161" t="s">
        <v>84</v>
      </c>
      <c r="I52" s="161" t="s">
        <v>84</v>
      </c>
      <c r="J52" s="161" t="s">
        <v>84</v>
      </c>
      <c r="K52" s="161" t="s">
        <v>84</v>
      </c>
      <c r="L52" s="161" t="s">
        <v>84</v>
      </c>
      <c r="M52" s="161" t="s">
        <v>84</v>
      </c>
      <c r="N52" s="161" t="s">
        <v>84</v>
      </c>
      <c r="O52" s="37" t="s">
        <v>13</v>
      </c>
      <c r="P52" s="23" t="s">
        <v>13</v>
      </c>
      <c r="Q52" s="23" t="s">
        <v>13</v>
      </c>
      <c r="R52" s="23" t="s">
        <v>13</v>
      </c>
      <c r="S52" s="23" t="s">
        <v>13</v>
      </c>
      <c r="T52" s="23" t="s">
        <v>13</v>
      </c>
      <c r="U52" s="25" t="s">
        <v>13</v>
      </c>
    </row>
    <row r="53" spans="2:21" ht="81" customHeight="1" x14ac:dyDescent="0.2">
      <c r="B53" s="227"/>
      <c r="C53" s="230"/>
      <c r="D53" s="164" t="s">
        <v>98</v>
      </c>
      <c r="E53" s="233"/>
      <c r="F53" s="98" t="s">
        <v>86</v>
      </c>
      <c r="G53" s="98" t="s">
        <v>86</v>
      </c>
      <c r="H53" s="98" t="s">
        <v>86</v>
      </c>
      <c r="I53" s="98" t="s">
        <v>86</v>
      </c>
      <c r="J53" s="98" t="s">
        <v>86</v>
      </c>
      <c r="K53" s="98" t="s">
        <v>86</v>
      </c>
      <c r="L53" s="98" t="s">
        <v>86</v>
      </c>
      <c r="M53" s="98" t="s">
        <v>86</v>
      </c>
      <c r="N53" s="98" t="s">
        <v>86</v>
      </c>
      <c r="O53" s="38"/>
      <c r="P53" s="13"/>
      <c r="Q53" s="13"/>
      <c r="R53" s="13"/>
      <c r="S53" s="13"/>
      <c r="T53" s="13"/>
      <c r="U53" s="16"/>
    </row>
    <row r="54" spans="2:21" ht="44.25" x14ac:dyDescent="0.2">
      <c r="B54" s="227"/>
      <c r="C54" s="230"/>
      <c r="D54" s="170"/>
      <c r="E54" s="233"/>
      <c r="F54" s="161" t="s">
        <v>85</v>
      </c>
      <c r="G54" s="161" t="s">
        <v>85</v>
      </c>
      <c r="H54" s="161" t="s">
        <v>85</v>
      </c>
      <c r="I54" s="161" t="s">
        <v>85</v>
      </c>
      <c r="J54" s="161" t="s">
        <v>85</v>
      </c>
      <c r="K54" s="161" t="s">
        <v>85</v>
      </c>
      <c r="L54" s="161" t="s">
        <v>85</v>
      </c>
      <c r="M54" s="161" t="s">
        <v>85</v>
      </c>
      <c r="N54" s="161" t="s">
        <v>85</v>
      </c>
      <c r="O54" s="37" t="s">
        <v>14</v>
      </c>
      <c r="P54" s="23" t="s">
        <v>14</v>
      </c>
      <c r="Q54" s="23" t="s">
        <v>14</v>
      </c>
      <c r="R54" s="23" t="s">
        <v>14</v>
      </c>
      <c r="S54" s="23" t="s">
        <v>14</v>
      </c>
      <c r="T54" s="23" t="s">
        <v>14</v>
      </c>
      <c r="U54" s="25" t="s">
        <v>14</v>
      </c>
    </row>
    <row r="55" spans="2:21" ht="81" customHeight="1" x14ac:dyDescent="0.2">
      <c r="B55" s="227"/>
      <c r="C55" s="230"/>
      <c r="D55" s="170"/>
      <c r="E55" s="234"/>
      <c r="F55" s="98" t="s">
        <v>86</v>
      </c>
      <c r="G55" s="98" t="s">
        <v>86</v>
      </c>
      <c r="H55" s="98" t="s">
        <v>86</v>
      </c>
      <c r="I55" s="98" t="s">
        <v>86</v>
      </c>
      <c r="J55" s="98" t="s">
        <v>86</v>
      </c>
      <c r="K55" s="98" t="s">
        <v>86</v>
      </c>
      <c r="L55" s="98" t="s">
        <v>86</v>
      </c>
      <c r="M55" s="98" t="s">
        <v>86</v>
      </c>
      <c r="N55" s="98" t="s">
        <v>86</v>
      </c>
      <c r="O55" s="39"/>
      <c r="P55" s="18"/>
      <c r="Q55" s="18"/>
      <c r="R55" s="18"/>
      <c r="S55" s="18"/>
      <c r="T55" s="18"/>
      <c r="U55" s="26"/>
    </row>
    <row r="56" spans="2:21" ht="31.5" x14ac:dyDescent="0.2">
      <c r="B56" s="227"/>
      <c r="C56" s="230"/>
      <c r="D56" s="170"/>
      <c r="E56" s="118" t="s">
        <v>15</v>
      </c>
      <c r="F56" s="99"/>
      <c r="G56" s="99"/>
      <c r="H56" s="99"/>
      <c r="I56" s="99"/>
      <c r="J56" s="99"/>
      <c r="K56" s="99"/>
      <c r="L56" s="99"/>
      <c r="M56" s="99"/>
      <c r="N56" s="100"/>
      <c r="O56" s="40">
        <v>0</v>
      </c>
      <c r="P56" s="19">
        <v>0</v>
      </c>
      <c r="Q56" s="19">
        <v>0</v>
      </c>
      <c r="R56" s="19">
        <v>0</v>
      </c>
      <c r="S56" s="19">
        <v>0</v>
      </c>
      <c r="T56" s="19">
        <v>0</v>
      </c>
      <c r="U56" s="27">
        <v>0</v>
      </c>
    </row>
    <row r="57" spans="2:21" ht="31.5" x14ac:dyDescent="0.2">
      <c r="B57" s="227"/>
      <c r="C57" s="230"/>
      <c r="D57" s="170"/>
      <c r="E57" s="118" t="s">
        <v>16</v>
      </c>
      <c r="F57" s="99"/>
      <c r="G57" s="99"/>
      <c r="H57" s="99"/>
      <c r="I57" s="99"/>
      <c r="J57" s="99"/>
      <c r="K57" s="99"/>
      <c r="L57" s="99"/>
      <c r="M57" s="99"/>
      <c r="N57" s="100"/>
      <c r="O57" s="41">
        <v>0</v>
      </c>
      <c r="P57" s="20">
        <v>0</v>
      </c>
      <c r="Q57" s="20">
        <v>0</v>
      </c>
      <c r="R57" s="20">
        <v>0</v>
      </c>
      <c r="S57" s="20">
        <v>0</v>
      </c>
      <c r="T57" s="20">
        <v>0</v>
      </c>
      <c r="U57" s="28">
        <v>0</v>
      </c>
    </row>
    <row r="58" spans="2:21" ht="31.5" x14ac:dyDescent="0.2">
      <c r="B58" s="227"/>
      <c r="C58" s="230"/>
      <c r="D58" s="170"/>
      <c r="E58" s="118" t="s">
        <v>27</v>
      </c>
      <c r="F58" s="99"/>
      <c r="G58" s="99"/>
      <c r="H58" s="99"/>
      <c r="I58" s="99"/>
      <c r="J58" s="99"/>
      <c r="K58" s="99"/>
      <c r="L58" s="99"/>
      <c r="M58" s="99"/>
      <c r="N58" s="100"/>
      <c r="O58" s="41">
        <v>0</v>
      </c>
      <c r="P58" s="20">
        <v>0</v>
      </c>
      <c r="Q58" s="20">
        <v>0</v>
      </c>
      <c r="R58" s="20">
        <v>0</v>
      </c>
      <c r="S58" s="20">
        <v>0</v>
      </c>
      <c r="T58" s="20">
        <v>0</v>
      </c>
      <c r="U58" s="28">
        <v>0</v>
      </c>
    </row>
    <row r="59" spans="2:21" ht="15.75" x14ac:dyDescent="0.2">
      <c r="B59" s="227"/>
      <c r="C59" s="230"/>
      <c r="D59" s="170"/>
      <c r="E59" s="118" t="s">
        <v>17</v>
      </c>
      <c r="F59" s="99">
        <v>5</v>
      </c>
      <c r="G59" s="99"/>
      <c r="H59" s="99"/>
      <c r="I59" s="99"/>
      <c r="J59" s="99"/>
      <c r="K59" s="99"/>
      <c r="L59" s="99"/>
      <c r="M59" s="99"/>
      <c r="N59" s="100"/>
      <c r="O59" s="42">
        <v>0</v>
      </c>
      <c r="P59" s="21">
        <v>0</v>
      </c>
      <c r="Q59" s="21">
        <v>0</v>
      </c>
      <c r="R59" s="21">
        <v>0</v>
      </c>
      <c r="S59" s="21">
        <v>0</v>
      </c>
      <c r="T59" s="21">
        <v>0</v>
      </c>
      <c r="U59" s="29">
        <v>0</v>
      </c>
    </row>
    <row r="60" spans="2:21" ht="33" customHeight="1" thickBot="1" x14ac:dyDescent="0.25">
      <c r="B60" s="227"/>
      <c r="C60" s="230"/>
      <c r="D60" s="170"/>
      <c r="E60" s="118" t="s">
        <v>2</v>
      </c>
      <c r="F60" s="101">
        <f>F59/5*$B$52</f>
        <v>8</v>
      </c>
      <c r="G60" s="101">
        <f t="shared" ref="G60:N60" si="6">G59/5*$B$52</f>
        <v>0</v>
      </c>
      <c r="H60" s="101">
        <f t="shared" si="6"/>
        <v>0</v>
      </c>
      <c r="I60" s="101">
        <f t="shared" si="6"/>
        <v>0</v>
      </c>
      <c r="J60" s="101">
        <f t="shared" si="6"/>
        <v>0</v>
      </c>
      <c r="K60" s="101">
        <f t="shared" si="6"/>
        <v>0</v>
      </c>
      <c r="L60" s="101">
        <f t="shared" si="6"/>
        <v>0</v>
      </c>
      <c r="M60" s="101">
        <f t="shared" si="6"/>
        <v>0</v>
      </c>
      <c r="N60" s="101">
        <f t="shared" si="6"/>
        <v>0</v>
      </c>
      <c r="O60" s="44">
        <f t="shared" ref="O60:T60" si="7">O59/5*5</f>
        <v>0</v>
      </c>
      <c r="P60" s="24">
        <f t="shared" si="7"/>
        <v>0</v>
      </c>
      <c r="Q60" s="24">
        <f t="shared" si="7"/>
        <v>0</v>
      </c>
      <c r="R60" s="24">
        <f t="shared" si="7"/>
        <v>0</v>
      </c>
      <c r="S60" s="24">
        <f t="shared" si="7"/>
        <v>0</v>
      </c>
      <c r="T60" s="24">
        <f t="shared" si="7"/>
        <v>0</v>
      </c>
      <c r="U60" s="31">
        <f>U59/5*5</f>
        <v>0</v>
      </c>
    </row>
    <row r="61" spans="2:21" ht="76.900000000000006" customHeight="1" x14ac:dyDescent="0.25">
      <c r="B61" s="227"/>
      <c r="C61" s="230"/>
      <c r="D61" s="170"/>
      <c r="E61" s="119" t="s">
        <v>29</v>
      </c>
      <c r="F61" s="105" t="str">
        <f>VLOOKUP($F59,Sheet2!$A$1:$B$10,2,FALSE)</f>
        <v>Standard of response is Very High</v>
      </c>
      <c r="G61" s="105" t="str">
        <f>VLOOKUP(G59,Sheet2!$A$1:$B$10,2,FALSE)</f>
        <v>Unacceptable/No Response</v>
      </c>
      <c r="H61" s="105" t="str">
        <f>VLOOKUP(H59,Sheet2!$A$1:$B$10,2,FALSE)</f>
        <v>Unacceptable/No Response</v>
      </c>
      <c r="I61" s="105" t="str">
        <f>VLOOKUP(I59,Sheet2!$A$1:$B$10,2,FALSE)</f>
        <v>Unacceptable/No Response</v>
      </c>
      <c r="J61" s="105" t="str">
        <f>VLOOKUP(J59,Sheet2!$A$1:$B$10,2,FALSE)</f>
        <v>Unacceptable/No Response</v>
      </c>
      <c r="K61" s="105" t="str">
        <f>VLOOKUP(K59,Sheet2!$A$1:$B$10,2,FALSE)</f>
        <v>Unacceptable/No Response</v>
      </c>
      <c r="L61" s="105" t="str">
        <f>VLOOKUP(L59,Sheet2!$A$1:$B$10,2,FALSE)</f>
        <v>Unacceptable/No Response</v>
      </c>
      <c r="M61" s="105" t="str">
        <f>VLOOKUP(M59,Sheet2!$A$1:$B$10,2,FALSE)</f>
        <v>Unacceptable/No Response</v>
      </c>
      <c r="N61" s="106" t="str">
        <f>VLOOKUP(N59,Sheet2!$A$1:$B$10,2,FALSE)</f>
        <v>Unacceptable/No Response</v>
      </c>
      <c r="O61" s="43"/>
      <c r="P61" s="22"/>
      <c r="Q61" s="22"/>
      <c r="R61" s="22"/>
      <c r="S61" s="22"/>
      <c r="T61" s="22"/>
      <c r="U61" s="30"/>
    </row>
    <row r="62" spans="2:21" ht="109.5" customHeight="1" thickBot="1" x14ac:dyDescent="0.25">
      <c r="B62" s="228"/>
      <c r="C62" s="231"/>
      <c r="D62" s="171"/>
      <c r="E62" s="120" t="s">
        <v>28</v>
      </c>
      <c r="F62" s="103"/>
      <c r="G62" s="103"/>
      <c r="H62" s="103"/>
      <c r="I62" s="103"/>
      <c r="J62" s="103"/>
      <c r="K62" s="103"/>
      <c r="L62" s="103"/>
      <c r="M62" s="103"/>
      <c r="N62" s="104"/>
      <c r="O62" s="43"/>
      <c r="P62" s="22"/>
      <c r="Q62" s="22"/>
      <c r="R62" s="22"/>
      <c r="S62" s="22"/>
      <c r="T62" s="22"/>
      <c r="U62" s="30"/>
    </row>
    <row r="63" spans="2:21" ht="44.25" customHeight="1" x14ac:dyDescent="0.2">
      <c r="B63" s="226">
        <v>6</v>
      </c>
      <c r="C63" s="229" t="s">
        <v>215</v>
      </c>
      <c r="D63" s="190" t="s">
        <v>238</v>
      </c>
      <c r="E63" s="232" t="s">
        <v>97</v>
      </c>
      <c r="F63" s="161" t="s">
        <v>84</v>
      </c>
      <c r="G63" s="161" t="s">
        <v>84</v>
      </c>
      <c r="H63" s="161" t="s">
        <v>84</v>
      </c>
      <c r="I63" s="161" t="s">
        <v>84</v>
      </c>
      <c r="J63" s="161" t="s">
        <v>84</v>
      </c>
      <c r="K63" s="161" t="s">
        <v>84</v>
      </c>
      <c r="L63" s="161" t="s">
        <v>84</v>
      </c>
      <c r="M63" s="161" t="s">
        <v>84</v>
      </c>
      <c r="N63" s="161" t="s">
        <v>84</v>
      </c>
      <c r="O63" s="37" t="s">
        <v>13</v>
      </c>
      <c r="P63" s="23" t="s">
        <v>13</v>
      </c>
      <c r="Q63" s="23" t="s">
        <v>13</v>
      </c>
      <c r="R63" s="23" t="s">
        <v>13</v>
      </c>
      <c r="S63" s="23" t="s">
        <v>13</v>
      </c>
      <c r="T63" s="23" t="s">
        <v>13</v>
      </c>
      <c r="U63" s="25" t="s">
        <v>13</v>
      </c>
    </row>
    <row r="64" spans="2:21" ht="81" customHeight="1" x14ac:dyDescent="0.2">
      <c r="B64" s="227"/>
      <c r="C64" s="230"/>
      <c r="D64" s="164" t="s">
        <v>98</v>
      </c>
      <c r="E64" s="233"/>
      <c r="F64" s="98" t="s">
        <v>86</v>
      </c>
      <c r="G64" s="98" t="s">
        <v>86</v>
      </c>
      <c r="H64" s="98" t="s">
        <v>86</v>
      </c>
      <c r="I64" s="98" t="s">
        <v>86</v>
      </c>
      <c r="J64" s="98" t="s">
        <v>86</v>
      </c>
      <c r="K64" s="98" t="s">
        <v>86</v>
      </c>
      <c r="L64" s="98" t="s">
        <v>86</v>
      </c>
      <c r="M64" s="98" t="s">
        <v>86</v>
      </c>
      <c r="N64" s="98" t="s">
        <v>86</v>
      </c>
      <c r="O64" s="38"/>
      <c r="P64" s="13"/>
      <c r="Q64" s="13"/>
      <c r="R64" s="13"/>
      <c r="S64" s="13"/>
      <c r="T64" s="13"/>
      <c r="U64" s="16"/>
    </row>
    <row r="65" spans="2:21" ht="44.25" x14ac:dyDescent="0.2">
      <c r="B65" s="227"/>
      <c r="C65" s="230"/>
      <c r="D65" s="170"/>
      <c r="E65" s="233"/>
      <c r="F65" s="161" t="s">
        <v>85</v>
      </c>
      <c r="G65" s="161" t="s">
        <v>85</v>
      </c>
      <c r="H65" s="161" t="s">
        <v>85</v>
      </c>
      <c r="I65" s="161" t="s">
        <v>85</v>
      </c>
      <c r="J65" s="161" t="s">
        <v>85</v>
      </c>
      <c r="K65" s="161" t="s">
        <v>85</v>
      </c>
      <c r="L65" s="161" t="s">
        <v>85</v>
      </c>
      <c r="M65" s="161" t="s">
        <v>85</v>
      </c>
      <c r="N65" s="161" t="s">
        <v>85</v>
      </c>
      <c r="O65" s="37" t="s">
        <v>14</v>
      </c>
      <c r="P65" s="23" t="s">
        <v>14</v>
      </c>
      <c r="Q65" s="23" t="s">
        <v>14</v>
      </c>
      <c r="R65" s="23" t="s">
        <v>14</v>
      </c>
      <c r="S65" s="23" t="s">
        <v>14</v>
      </c>
      <c r="T65" s="23" t="s">
        <v>14</v>
      </c>
      <c r="U65" s="25" t="s">
        <v>14</v>
      </c>
    </row>
    <row r="66" spans="2:21" ht="81" customHeight="1" x14ac:dyDescent="0.2">
      <c r="B66" s="227"/>
      <c r="C66" s="230"/>
      <c r="D66" s="170"/>
      <c r="E66" s="234"/>
      <c r="F66" s="98" t="s">
        <v>86</v>
      </c>
      <c r="G66" s="98" t="s">
        <v>86</v>
      </c>
      <c r="H66" s="98" t="s">
        <v>86</v>
      </c>
      <c r="I66" s="98" t="s">
        <v>86</v>
      </c>
      <c r="J66" s="98" t="s">
        <v>86</v>
      </c>
      <c r="K66" s="98" t="s">
        <v>86</v>
      </c>
      <c r="L66" s="98" t="s">
        <v>86</v>
      </c>
      <c r="M66" s="98" t="s">
        <v>86</v>
      </c>
      <c r="N66" s="98" t="s">
        <v>86</v>
      </c>
      <c r="O66" s="39"/>
      <c r="P66" s="18"/>
      <c r="Q66" s="18"/>
      <c r="R66" s="18"/>
      <c r="S66" s="18"/>
      <c r="T66" s="18"/>
      <c r="U66" s="26"/>
    </row>
    <row r="67" spans="2:21" ht="31.5" x14ac:dyDescent="0.2">
      <c r="B67" s="227"/>
      <c r="C67" s="230"/>
      <c r="D67" s="170"/>
      <c r="E67" s="118" t="s">
        <v>15</v>
      </c>
      <c r="F67" s="99"/>
      <c r="G67" s="99"/>
      <c r="H67" s="99"/>
      <c r="I67" s="99"/>
      <c r="J67" s="99"/>
      <c r="K67" s="99"/>
      <c r="L67" s="99"/>
      <c r="M67" s="99"/>
      <c r="N67" s="100"/>
      <c r="O67" s="40">
        <v>0</v>
      </c>
      <c r="P67" s="19">
        <v>0</v>
      </c>
      <c r="Q67" s="19">
        <v>0</v>
      </c>
      <c r="R67" s="19">
        <v>0</v>
      </c>
      <c r="S67" s="19">
        <v>0</v>
      </c>
      <c r="T67" s="19">
        <v>0</v>
      </c>
      <c r="U67" s="27">
        <v>0</v>
      </c>
    </row>
    <row r="68" spans="2:21" ht="31.5" x14ac:dyDescent="0.2">
      <c r="B68" s="227"/>
      <c r="C68" s="230"/>
      <c r="D68" s="170"/>
      <c r="E68" s="118" t="s">
        <v>16</v>
      </c>
      <c r="F68" s="99"/>
      <c r="G68" s="99"/>
      <c r="H68" s="99"/>
      <c r="I68" s="99"/>
      <c r="J68" s="99"/>
      <c r="K68" s="99"/>
      <c r="L68" s="99"/>
      <c r="M68" s="99"/>
      <c r="N68" s="100"/>
      <c r="O68" s="41">
        <v>0</v>
      </c>
      <c r="P68" s="20">
        <v>0</v>
      </c>
      <c r="Q68" s="20">
        <v>0</v>
      </c>
      <c r="R68" s="20">
        <v>0</v>
      </c>
      <c r="S68" s="20">
        <v>0</v>
      </c>
      <c r="T68" s="20">
        <v>0</v>
      </c>
      <c r="U68" s="28">
        <v>0</v>
      </c>
    </row>
    <row r="69" spans="2:21" ht="31.5" x14ac:dyDescent="0.2">
      <c r="B69" s="227"/>
      <c r="C69" s="230"/>
      <c r="D69" s="170"/>
      <c r="E69" s="118" t="s">
        <v>27</v>
      </c>
      <c r="F69" s="99"/>
      <c r="G69" s="99"/>
      <c r="H69" s="99"/>
      <c r="I69" s="99"/>
      <c r="J69" s="99"/>
      <c r="K69" s="99"/>
      <c r="L69" s="99"/>
      <c r="M69" s="99"/>
      <c r="N69" s="100"/>
      <c r="O69" s="41">
        <v>0</v>
      </c>
      <c r="P69" s="20">
        <v>0</v>
      </c>
      <c r="Q69" s="20">
        <v>0</v>
      </c>
      <c r="R69" s="20">
        <v>0</v>
      </c>
      <c r="S69" s="20">
        <v>0</v>
      </c>
      <c r="T69" s="20">
        <v>0</v>
      </c>
      <c r="U69" s="28">
        <v>0</v>
      </c>
    </row>
    <row r="70" spans="2:21" ht="15.75" x14ac:dyDescent="0.2">
      <c r="B70" s="227"/>
      <c r="C70" s="230"/>
      <c r="D70" s="170"/>
      <c r="E70" s="118" t="s">
        <v>17</v>
      </c>
      <c r="F70" s="99">
        <v>5</v>
      </c>
      <c r="G70" s="99"/>
      <c r="H70" s="99"/>
      <c r="I70" s="99"/>
      <c r="J70" s="99"/>
      <c r="K70" s="99"/>
      <c r="L70" s="99"/>
      <c r="M70" s="99"/>
      <c r="N70" s="100"/>
      <c r="O70" s="42">
        <v>0</v>
      </c>
      <c r="P70" s="21">
        <v>0</v>
      </c>
      <c r="Q70" s="21">
        <v>0</v>
      </c>
      <c r="R70" s="21">
        <v>0</v>
      </c>
      <c r="S70" s="21">
        <v>0</v>
      </c>
      <c r="T70" s="21">
        <v>0</v>
      </c>
      <c r="U70" s="29">
        <v>0</v>
      </c>
    </row>
    <row r="71" spans="2:21" ht="33" customHeight="1" thickBot="1" x14ac:dyDescent="0.25">
      <c r="B71" s="227"/>
      <c r="C71" s="230"/>
      <c r="D71" s="170"/>
      <c r="E71" s="118" t="s">
        <v>2</v>
      </c>
      <c r="F71" s="101">
        <f>F70/5*$B$63</f>
        <v>6</v>
      </c>
      <c r="G71" s="101">
        <f t="shared" ref="G71:N71" si="8">G70/5*$B$63</f>
        <v>0</v>
      </c>
      <c r="H71" s="101">
        <f t="shared" si="8"/>
        <v>0</v>
      </c>
      <c r="I71" s="101">
        <f t="shared" si="8"/>
        <v>0</v>
      </c>
      <c r="J71" s="101">
        <f t="shared" si="8"/>
        <v>0</v>
      </c>
      <c r="K71" s="101">
        <f t="shared" si="8"/>
        <v>0</v>
      </c>
      <c r="L71" s="101">
        <f t="shared" si="8"/>
        <v>0</v>
      </c>
      <c r="M71" s="101">
        <f t="shared" si="8"/>
        <v>0</v>
      </c>
      <c r="N71" s="101">
        <f t="shared" si="8"/>
        <v>0</v>
      </c>
      <c r="O71" s="44">
        <f t="shared" ref="O71:T71" si="9">O70/5*5</f>
        <v>0</v>
      </c>
      <c r="P71" s="24">
        <f t="shared" si="9"/>
        <v>0</v>
      </c>
      <c r="Q71" s="24">
        <f t="shared" si="9"/>
        <v>0</v>
      </c>
      <c r="R71" s="24">
        <f t="shared" si="9"/>
        <v>0</v>
      </c>
      <c r="S71" s="24">
        <f t="shared" si="9"/>
        <v>0</v>
      </c>
      <c r="T71" s="24">
        <f t="shared" si="9"/>
        <v>0</v>
      </c>
      <c r="U71" s="31">
        <f>U70/5*5</f>
        <v>0</v>
      </c>
    </row>
    <row r="72" spans="2:21" ht="76.900000000000006" customHeight="1" x14ac:dyDescent="0.25">
      <c r="B72" s="227"/>
      <c r="C72" s="230"/>
      <c r="D72" s="170"/>
      <c r="E72" s="119" t="s">
        <v>29</v>
      </c>
      <c r="F72" s="105" t="str">
        <f>VLOOKUP($F70,Sheet2!$A$1:$B$10,2,FALSE)</f>
        <v>Standard of response is Very High</v>
      </c>
      <c r="G72" s="105" t="str">
        <f>VLOOKUP(G70,Sheet2!$A$1:$B$10,2,FALSE)</f>
        <v>Unacceptable/No Response</v>
      </c>
      <c r="H72" s="105" t="str">
        <f>VLOOKUP(H70,Sheet2!$A$1:$B$10,2,FALSE)</f>
        <v>Unacceptable/No Response</v>
      </c>
      <c r="I72" s="105" t="str">
        <f>VLOOKUP(I70,Sheet2!$A$1:$B$10,2,FALSE)</f>
        <v>Unacceptable/No Response</v>
      </c>
      <c r="J72" s="105" t="str">
        <f>VLOOKUP(J70,Sheet2!$A$1:$B$10,2,FALSE)</f>
        <v>Unacceptable/No Response</v>
      </c>
      <c r="K72" s="105" t="str">
        <f>VLOOKUP(K70,Sheet2!$A$1:$B$10,2,FALSE)</f>
        <v>Unacceptable/No Response</v>
      </c>
      <c r="L72" s="105" t="str">
        <f>VLOOKUP(L70,Sheet2!$A$1:$B$10,2,FALSE)</f>
        <v>Unacceptable/No Response</v>
      </c>
      <c r="M72" s="105" t="str">
        <f>VLOOKUP(M70,Sheet2!$A$1:$B$10,2,FALSE)</f>
        <v>Unacceptable/No Response</v>
      </c>
      <c r="N72" s="106" t="str">
        <f>VLOOKUP(N70,Sheet2!$A$1:$B$10,2,FALSE)</f>
        <v>Unacceptable/No Response</v>
      </c>
      <c r="O72" s="43"/>
      <c r="P72" s="22"/>
      <c r="Q72" s="22"/>
      <c r="R72" s="22"/>
      <c r="S72" s="22"/>
      <c r="T72" s="22"/>
      <c r="U72" s="30"/>
    </row>
    <row r="73" spans="2:21" ht="109.5" customHeight="1" thickBot="1" x14ac:dyDescent="0.25">
      <c r="B73" s="228"/>
      <c r="C73" s="231"/>
      <c r="D73" s="171"/>
      <c r="E73" s="120" t="s">
        <v>28</v>
      </c>
      <c r="F73" s="103"/>
      <c r="G73" s="103"/>
      <c r="H73" s="103"/>
      <c r="I73" s="103"/>
      <c r="J73" s="103"/>
      <c r="K73" s="103"/>
      <c r="L73" s="103"/>
      <c r="M73" s="103"/>
      <c r="N73" s="104"/>
      <c r="O73" s="43"/>
      <c r="P73" s="22"/>
      <c r="Q73" s="22"/>
      <c r="R73" s="22"/>
      <c r="S73" s="22"/>
      <c r="T73" s="22"/>
      <c r="U73" s="30"/>
    </row>
    <row r="74" spans="2:21" ht="44.25" customHeight="1" x14ac:dyDescent="0.2">
      <c r="B74" s="226">
        <v>8</v>
      </c>
      <c r="C74" s="229" t="s">
        <v>214</v>
      </c>
      <c r="D74" s="190" t="s">
        <v>238</v>
      </c>
      <c r="E74" s="232" t="s">
        <v>97</v>
      </c>
      <c r="F74" s="161" t="s">
        <v>84</v>
      </c>
      <c r="G74" s="161" t="s">
        <v>84</v>
      </c>
      <c r="H74" s="161" t="s">
        <v>84</v>
      </c>
      <c r="I74" s="161" t="s">
        <v>84</v>
      </c>
      <c r="J74" s="161" t="s">
        <v>84</v>
      </c>
      <c r="K74" s="161" t="s">
        <v>84</v>
      </c>
      <c r="L74" s="161" t="s">
        <v>84</v>
      </c>
      <c r="M74" s="161" t="s">
        <v>84</v>
      </c>
      <c r="N74" s="161" t="s">
        <v>84</v>
      </c>
      <c r="O74" s="37" t="s">
        <v>13</v>
      </c>
      <c r="P74" s="23" t="s">
        <v>13</v>
      </c>
      <c r="Q74" s="23" t="s">
        <v>13</v>
      </c>
      <c r="R74" s="23" t="s">
        <v>13</v>
      </c>
      <c r="S74" s="23" t="s">
        <v>13</v>
      </c>
      <c r="T74" s="23" t="s">
        <v>13</v>
      </c>
      <c r="U74" s="25" t="s">
        <v>13</v>
      </c>
    </row>
    <row r="75" spans="2:21" ht="81" customHeight="1" x14ac:dyDescent="0.2">
      <c r="B75" s="227"/>
      <c r="C75" s="230"/>
      <c r="D75" s="164" t="s">
        <v>242</v>
      </c>
      <c r="E75" s="233"/>
      <c r="F75" s="98" t="s">
        <v>86</v>
      </c>
      <c r="G75" s="98" t="s">
        <v>86</v>
      </c>
      <c r="H75" s="98" t="s">
        <v>86</v>
      </c>
      <c r="I75" s="98" t="s">
        <v>86</v>
      </c>
      <c r="J75" s="98" t="s">
        <v>86</v>
      </c>
      <c r="K75" s="98" t="s">
        <v>86</v>
      </c>
      <c r="L75" s="98" t="s">
        <v>86</v>
      </c>
      <c r="M75" s="98" t="s">
        <v>86</v>
      </c>
      <c r="N75" s="98" t="s">
        <v>86</v>
      </c>
      <c r="O75" s="38"/>
      <c r="P75" s="13"/>
      <c r="Q75" s="13"/>
      <c r="R75" s="13"/>
      <c r="S75" s="13"/>
      <c r="T75" s="13"/>
      <c r="U75" s="16"/>
    </row>
    <row r="76" spans="2:21" ht="44.25" x14ac:dyDescent="0.2">
      <c r="B76" s="227"/>
      <c r="C76" s="230"/>
      <c r="D76" s="170"/>
      <c r="E76" s="233"/>
      <c r="F76" s="161" t="s">
        <v>85</v>
      </c>
      <c r="G76" s="161" t="s">
        <v>85</v>
      </c>
      <c r="H76" s="161" t="s">
        <v>85</v>
      </c>
      <c r="I76" s="161" t="s">
        <v>85</v>
      </c>
      <c r="J76" s="161" t="s">
        <v>85</v>
      </c>
      <c r="K76" s="161" t="s">
        <v>85</v>
      </c>
      <c r="L76" s="161" t="s">
        <v>85</v>
      </c>
      <c r="M76" s="161" t="s">
        <v>85</v>
      </c>
      <c r="N76" s="161" t="s">
        <v>85</v>
      </c>
      <c r="O76" s="37" t="s">
        <v>14</v>
      </c>
      <c r="P76" s="23" t="s">
        <v>14</v>
      </c>
      <c r="Q76" s="23" t="s">
        <v>14</v>
      </c>
      <c r="R76" s="23" t="s">
        <v>14</v>
      </c>
      <c r="S76" s="23" t="s">
        <v>14</v>
      </c>
      <c r="T76" s="23" t="s">
        <v>14</v>
      </c>
      <c r="U76" s="25" t="s">
        <v>14</v>
      </c>
    </row>
    <row r="77" spans="2:21" ht="81" customHeight="1" x14ac:dyDescent="0.2">
      <c r="B77" s="227"/>
      <c r="C77" s="230"/>
      <c r="D77" s="170"/>
      <c r="E77" s="234"/>
      <c r="F77" s="98" t="s">
        <v>86</v>
      </c>
      <c r="G77" s="98" t="s">
        <v>86</v>
      </c>
      <c r="H77" s="98" t="s">
        <v>86</v>
      </c>
      <c r="I77" s="98" t="s">
        <v>86</v>
      </c>
      <c r="J77" s="98" t="s">
        <v>86</v>
      </c>
      <c r="K77" s="98" t="s">
        <v>86</v>
      </c>
      <c r="L77" s="98" t="s">
        <v>86</v>
      </c>
      <c r="M77" s="98" t="s">
        <v>86</v>
      </c>
      <c r="N77" s="98" t="s">
        <v>86</v>
      </c>
      <c r="O77" s="39"/>
      <c r="P77" s="18"/>
      <c r="Q77" s="18"/>
      <c r="R77" s="18"/>
      <c r="S77" s="18"/>
      <c r="T77" s="18"/>
      <c r="U77" s="26"/>
    </row>
    <row r="78" spans="2:21" ht="31.5" x14ac:dyDescent="0.2">
      <c r="B78" s="227"/>
      <c r="C78" s="230"/>
      <c r="D78" s="170"/>
      <c r="E78" s="118" t="s">
        <v>15</v>
      </c>
      <c r="F78" s="99"/>
      <c r="G78" s="99"/>
      <c r="H78" s="99"/>
      <c r="I78" s="99"/>
      <c r="J78" s="99"/>
      <c r="K78" s="99"/>
      <c r="L78" s="99"/>
      <c r="M78" s="99"/>
      <c r="N78" s="100"/>
      <c r="O78" s="40">
        <v>0</v>
      </c>
      <c r="P78" s="19">
        <v>0</v>
      </c>
      <c r="Q78" s="19">
        <v>0</v>
      </c>
      <c r="R78" s="19">
        <v>0</v>
      </c>
      <c r="S78" s="19">
        <v>0</v>
      </c>
      <c r="T78" s="19">
        <v>0</v>
      </c>
      <c r="U78" s="27">
        <v>0</v>
      </c>
    </row>
    <row r="79" spans="2:21" ht="31.5" x14ac:dyDescent="0.2">
      <c r="B79" s="227"/>
      <c r="C79" s="230"/>
      <c r="D79" s="170"/>
      <c r="E79" s="118" t="s">
        <v>16</v>
      </c>
      <c r="F79" s="99"/>
      <c r="G79" s="99"/>
      <c r="H79" s="99"/>
      <c r="I79" s="99"/>
      <c r="J79" s="99"/>
      <c r="K79" s="99"/>
      <c r="L79" s="99"/>
      <c r="M79" s="99"/>
      <c r="N79" s="100"/>
      <c r="O79" s="41">
        <v>0</v>
      </c>
      <c r="P79" s="20">
        <v>0</v>
      </c>
      <c r="Q79" s="20">
        <v>0</v>
      </c>
      <c r="R79" s="20">
        <v>0</v>
      </c>
      <c r="S79" s="20">
        <v>0</v>
      </c>
      <c r="T79" s="20">
        <v>0</v>
      </c>
      <c r="U79" s="28">
        <v>0</v>
      </c>
    </row>
    <row r="80" spans="2:21" ht="31.5" x14ac:dyDescent="0.2">
      <c r="B80" s="227"/>
      <c r="C80" s="230"/>
      <c r="D80" s="170"/>
      <c r="E80" s="118" t="s">
        <v>27</v>
      </c>
      <c r="F80" s="99"/>
      <c r="G80" s="99"/>
      <c r="H80" s="99"/>
      <c r="I80" s="99"/>
      <c r="J80" s="99"/>
      <c r="K80" s="99"/>
      <c r="L80" s="99"/>
      <c r="M80" s="99"/>
      <c r="N80" s="100"/>
      <c r="O80" s="41">
        <v>0</v>
      </c>
      <c r="P80" s="20">
        <v>0</v>
      </c>
      <c r="Q80" s="20">
        <v>0</v>
      </c>
      <c r="R80" s="20">
        <v>0</v>
      </c>
      <c r="S80" s="20">
        <v>0</v>
      </c>
      <c r="T80" s="20">
        <v>0</v>
      </c>
      <c r="U80" s="28">
        <v>0</v>
      </c>
    </row>
    <row r="81" spans="2:21" ht="15.75" x14ac:dyDescent="0.2">
      <c r="B81" s="227"/>
      <c r="C81" s="230"/>
      <c r="D81" s="170"/>
      <c r="E81" s="118" t="s">
        <v>17</v>
      </c>
      <c r="F81" s="99">
        <v>5</v>
      </c>
      <c r="G81" s="99"/>
      <c r="H81" s="99"/>
      <c r="I81" s="99"/>
      <c r="J81" s="99"/>
      <c r="K81" s="99"/>
      <c r="L81" s="99"/>
      <c r="M81" s="99"/>
      <c r="N81" s="100"/>
      <c r="O81" s="42">
        <v>0</v>
      </c>
      <c r="P81" s="21">
        <v>0</v>
      </c>
      <c r="Q81" s="21">
        <v>0</v>
      </c>
      <c r="R81" s="21">
        <v>0</v>
      </c>
      <c r="S81" s="21">
        <v>0</v>
      </c>
      <c r="T81" s="21">
        <v>0</v>
      </c>
      <c r="U81" s="29">
        <v>0</v>
      </c>
    </row>
    <row r="82" spans="2:21" ht="33" customHeight="1" thickBot="1" x14ac:dyDescent="0.25">
      <c r="B82" s="227"/>
      <c r="C82" s="230"/>
      <c r="D82" s="170"/>
      <c r="E82" s="118" t="s">
        <v>2</v>
      </c>
      <c r="F82" s="101">
        <f>F81/5*$B$74</f>
        <v>8</v>
      </c>
      <c r="G82" s="101">
        <f t="shared" ref="G82:N82" si="10">G81/5*$B$74</f>
        <v>0</v>
      </c>
      <c r="H82" s="101">
        <f t="shared" si="10"/>
        <v>0</v>
      </c>
      <c r="I82" s="101">
        <f t="shared" si="10"/>
        <v>0</v>
      </c>
      <c r="J82" s="101">
        <f t="shared" si="10"/>
        <v>0</v>
      </c>
      <c r="K82" s="101">
        <f t="shared" si="10"/>
        <v>0</v>
      </c>
      <c r="L82" s="101">
        <f t="shared" si="10"/>
        <v>0</v>
      </c>
      <c r="M82" s="101">
        <f t="shared" si="10"/>
        <v>0</v>
      </c>
      <c r="N82" s="101">
        <f t="shared" si="10"/>
        <v>0</v>
      </c>
      <c r="O82" s="44">
        <f t="shared" ref="O82:T82" si="11">O81/5*5</f>
        <v>0</v>
      </c>
      <c r="P82" s="24">
        <f t="shared" si="11"/>
        <v>0</v>
      </c>
      <c r="Q82" s="24">
        <f t="shared" si="11"/>
        <v>0</v>
      </c>
      <c r="R82" s="24">
        <f t="shared" si="11"/>
        <v>0</v>
      </c>
      <c r="S82" s="24">
        <f t="shared" si="11"/>
        <v>0</v>
      </c>
      <c r="T82" s="24">
        <f t="shared" si="11"/>
        <v>0</v>
      </c>
      <c r="U82" s="31">
        <f>U81/5*5</f>
        <v>0</v>
      </c>
    </row>
    <row r="83" spans="2:21" ht="76.900000000000006" customHeight="1" x14ac:dyDescent="0.25">
      <c r="B83" s="227"/>
      <c r="C83" s="230"/>
      <c r="D83" s="170"/>
      <c r="E83" s="119" t="s">
        <v>29</v>
      </c>
      <c r="F83" s="105" t="str">
        <f>VLOOKUP($F81,Sheet2!$A$1:$B$10,2,FALSE)</f>
        <v>Standard of response is Very High</v>
      </c>
      <c r="G83" s="105" t="str">
        <f>VLOOKUP(G81,Sheet2!$A$1:$B$10,2,FALSE)</f>
        <v>Unacceptable/No Response</v>
      </c>
      <c r="H83" s="105" t="str">
        <f>VLOOKUP(H81,Sheet2!$A$1:$B$10,2,FALSE)</f>
        <v>Unacceptable/No Response</v>
      </c>
      <c r="I83" s="105" t="str">
        <f>VLOOKUP(I81,Sheet2!$A$1:$B$10,2,FALSE)</f>
        <v>Unacceptable/No Response</v>
      </c>
      <c r="J83" s="105" t="str">
        <f>VLOOKUP(J81,Sheet2!$A$1:$B$10,2,FALSE)</f>
        <v>Unacceptable/No Response</v>
      </c>
      <c r="K83" s="105" t="str">
        <f>VLOOKUP(K81,Sheet2!$A$1:$B$10,2,FALSE)</f>
        <v>Unacceptable/No Response</v>
      </c>
      <c r="L83" s="105" t="str">
        <f>VLOOKUP(L81,Sheet2!$A$1:$B$10,2,FALSE)</f>
        <v>Unacceptable/No Response</v>
      </c>
      <c r="M83" s="105" t="str">
        <f>VLOOKUP(M81,Sheet2!$A$1:$B$10,2,FALSE)</f>
        <v>Unacceptable/No Response</v>
      </c>
      <c r="N83" s="106" t="str">
        <f>VLOOKUP(N81,Sheet2!$A$1:$B$10,2,FALSE)</f>
        <v>Unacceptable/No Response</v>
      </c>
      <c r="O83" s="43"/>
      <c r="P83" s="22"/>
      <c r="Q83" s="22"/>
      <c r="R83" s="22"/>
      <c r="S83" s="22"/>
      <c r="T83" s="22"/>
      <c r="U83" s="30"/>
    </row>
    <row r="84" spans="2:21" ht="109.5" customHeight="1" thickBot="1" x14ac:dyDescent="0.25">
      <c r="B84" s="228"/>
      <c r="C84" s="231"/>
      <c r="D84" s="171"/>
      <c r="E84" s="120" t="s">
        <v>28</v>
      </c>
      <c r="F84" s="103"/>
      <c r="G84" s="103"/>
      <c r="H84" s="103"/>
      <c r="I84" s="103"/>
      <c r="J84" s="103"/>
      <c r="K84" s="103"/>
      <c r="L84" s="103"/>
      <c r="M84" s="103"/>
      <c r="N84" s="104"/>
      <c r="O84" s="43"/>
      <c r="P84" s="22"/>
      <c r="Q84" s="22"/>
      <c r="R84" s="22"/>
      <c r="S84" s="22"/>
      <c r="T84" s="22"/>
      <c r="U84" s="30"/>
    </row>
    <row r="85" spans="2:21" ht="44.25" customHeight="1" x14ac:dyDescent="0.2">
      <c r="B85" s="226">
        <v>6</v>
      </c>
      <c r="C85" s="229" t="s">
        <v>243</v>
      </c>
      <c r="D85" s="190" t="s">
        <v>238</v>
      </c>
      <c r="E85" s="232" t="s">
        <v>97</v>
      </c>
      <c r="F85" s="161" t="s">
        <v>84</v>
      </c>
      <c r="G85" s="161" t="s">
        <v>84</v>
      </c>
      <c r="H85" s="161" t="s">
        <v>84</v>
      </c>
      <c r="I85" s="161" t="s">
        <v>84</v>
      </c>
      <c r="J85" s="161" t="s">
        <v>84</v>
      </c>
      <c r="K85" s="161" t="s">
        <v>84</v>
      </c>
      <c r="L85" s="161" t="s">
        <v>84</v>
      </c>
      <c r="M85" s="161" t="s">
        <v>84</v>
      </c>
      <c r="N85" s="161" t="s">
        <v>84</v>
      </c>
      <c r="O85" s="37" t="s">
        <v>13</v>
      </c>
      <c r="P85" s="23" t="s">
        <v>13</v>
      </c>
      <c r="Q85" s="23" t="s">
        <v>13</v>
      </c>
      <c r="R85" s="23" t="s">
        <v>13</v>
      </c>
      <c r="S85" s="23" t="s">
        <v>13</v>
      </c>
      <c r="T85" s="23" t="s">
        <v>13</v>
      </c>
      <c r="U85" s="25" t="s">
        <v>13</v>
      </c>
    </row>
    <row r="86" spans="2:21" ht="81" customHeight="1" x14ac:dyDescent="0.2">
      <c r="B86" s="227"/>
      <c r="C86" s="230"/>
      <c r="D86" s="164" t="s">
        <v>98</v>
      </c>
      <c r="E86" s="233"/>
      <c r="F86" s="98" t="s">
        <v>86</v>
      </c>
      <c r="G86" s="98" t="s">
        <v>86</v>
      </c>
      <c r="H86" s="98" t="s">
        <v>86</v>
      </c>
      <c r="I86" s="98" t="s">
        <v>86</v>
      </c>
      <c r="J86" s="98" t="s">
        <v>86</v>
      </c>
      <c r="K86" s="98" t="s">
        <v>86</v>
      </c>
      <c r="L86" s="98" t="s">
        <v>86</v>
      </c>
      <c r="M86" s="98" t="s">
        <v>86</v>
      </c>
      <c r="N86" s="98" t="s">
        <v>86</v>
      </c>
      <c r="O86" s="38"/>
      <c r="P86" s="13"/>
      <c r="Q86" s="13"/>
      <c r="R86" s="13"/>
      <c r="S86" s="13"/>
      <c r="T86" s="13"/>
      <c r="U86" s="16"/>
    </row>
    <row r="87" spans="2:21" ht="44.25" x14ac:dyDescent="0.2">
      <c r="B87" s="227"/>
      <c r="C87" s="230"/>
      <c r="D87" s="170"/>
      <c r="E87" s="233"/>
      <c r="F87" s="161" t="s">
        <v>85</v>
      </c>
      <c r="G87" s="161" t="s">
        <v>85</v>
      </c>
      <c r="H87" s="161" t="s">
        <v>85</v>
      </c>
      <c r="I87" s="161" t="s">
        <v>85</v>
      </c>
      <c r="J87" s="161" t="s">
        <v>85</v>
      </c>
      <c r="K87" s="161" t="s">
        <v>85</v>
      </c>
      <c r="L87" s="161" t="s">
        <v>85</v>
      </c>
      <c r="M87" s="161" t="s">
        <v>85</v>
      </c>
      <c r="N87" s="161" t="s">
        <v>85</v>
      </c>
      <c r="O87" s="37" t="s">
        <v>14</v>
      </c>
      <c r="P87" s="23" t="s">
        <v>14</v>
      </c>
      <c r="Q87" s="23" t="s">
        <v>14</v>
      </c>
      <c r="R87" s="23" t="s">
        <v>14</v>
      </c>
      <c r="S87" s="23" t="s">
        <v>14</v>
      </c>
      <c r="T87" s="23" t="s">
        <v>14</v>
      </c>
      <c r="U87" s="25" t="s">
        <v>14</v>
      </c>
    </row>
    <row r="88" spans="2:21" ht="81" customHeight="1" x14ac:dyDescent="0.2">
      <c r="B88" s="227"/>
      <c r="C88" s="230"/>
      <c r="D88" s="170"/>
      <c r="E88" s="234"/>
      <c r="F88" s="98" t="s">
        <v>86</v>
      </c>
      <c r="G88" s="98" t="s">
        <v>86</v>
      </c>
      <c r="H88" s="98" t="s">
        <v>86</v>
      </c>
      <c r="I88" s="98" t="s">
        <v>86</v>
      </c>
      <c r="J88" s="98" t="s">
        <v>86</v>
      </c>
      <c r="K88" s="98" t="s">
        <v>86</v>
      </c>
      <c r="L88" s="98" t="s">
        <v>86</v>
      </c>
      <c r="M88" s="98" t="s">
        <v>86</v>
      </c>
      <c r="N88" s="98" t="s">
        <v>86</v>
      </c>
      <c r="O88" s="39"/>
      <c r="P88" s="18"/>
      <c r="Q88" s="18"/>
      <c r="R88" s="18"/>
      <c r="S88" s="18"/>
      <c r="T88" s="18"/>
      <c r="U88" s="26"/>
    </row>
    <row r="89" spans="2:21" ht="31.5" x14ac:dyDescent="0.2">
      <c r="B89" s="227"/>
      <c r="C89" s="230"/>
      <c r="D89" s="170"/>
      <c r="E89" s="118" t="s">
        <v>15</v>
      </c>
      <c r="F89" s="99"/>
      <c r="G89" s="99"/>
      <c r="H89" s="99"/>
      <c r="I89" s="99"/>
      <c r="J89" s="99"/>
      <c r="K89" s="99"/>
      <c r="L89" s="99"/>
      <c r="M89" s="99"/>
      <c r="N89" s="100"/>
      <c r="O89" s="40">
        <v>0</v>
      </c>
      <c r="P89" s="19">
        <v>0</v>
      </c>
      <c r="Q89" s="19">
        <v>0</v>
      </c>
      <c r="R89" s="19">
        <v>0</v>
      </c>
      <c r="S89" s="19">
        <v>0</v>
      </c>
      <c r="T89" s="19">
        <v>0</v>
      </c>
      <c r="U89" s="27">
        <v>0</v>
      </c>
    </row>
    <row r="90" spans="2:21" ht="31.5" customHeight="1" x14ac:dyDescent="0.2">
      <c r="B90" s="227"/>
      <c r="C90" s="230"/>
      <c r="D90" s="170"/>
      <c r="E90" s="118" t="s">
        <v>16</v>
      </c>
      <c r="F90" s="99"/>
      <c r="G90" s="99"/>
      <c r="H90" s="99"/>
      <c r="I90" s="99"/>
      <c r="J90" s="99"/>
      <c r="K90" s="99"/>
      <c r="L90" s="99"/>
      <c r="M90" s="99"/>
      <c r="N90" s="100"/>
      <c r="O90" s="41">
        <v>0</v>
      </c>
      <c r="P90" s="20">
        <v>0</v>
      </c>
      <c r="Q90" s="20">
        <v>0</v>
      </c>
      <c r="R90" s="20">
        <v>0</v>
      </c>
      <c r="S90" s="20">
        <v>0</v>
      </c>
      <c r="T90" s="20">
        <v>0</v>
      </c>
      <c r="U90" s="28">
        <v>0</v>
      </c>
    </row>
    <row r="91" spans="2:21" ht="31.5" x14ac:dyDescent="0.2">
      <c r="B91" s="227"/>
      <c r="C91" s="230"/>
      <c r="D91" s="170"/>
      <c r="E91" s="118" t="s">
        <v>27</v>
      </c>
      <c r="F91" s="99"/>
      <c r="G91" s="99"/>
      <c r="H91" s="99"/>
      <c r="I91" s="99"/>
      <c r="J91" s="99"/>
      <c r="K91" s="99"/>
      <c r="L91" s="99"/>
      <c r="M91" s="99"/>
      <c r="N91" s="100"/>
      <c r="O91" s="41">
        <v>0</v>
      </c>
      <c r="P91" s="20">
        <v>0</v>
      </c>
      <c r="Q91" s="20">
        <v>0</v>
      </c>
      <c r="R91" s="20">
        <v>0</v>
      </c>
      <c r="S91" s="20">
        <v>0</v>
      </c>
      <c r="T91" s="20">
        <v>0</v>
      </c>
      <c r="U91" s="28">
        <v>0</v>
      </c>
    </row>
    <row r="92" spans="2:21" ht="15.75" x14ac:dyDescent="0.2">
      <c r="B92" s="227"/>
      <c r="C92" s="230"/>
      <c r="D92" s="170"/>
      <c r="E92" s="118" t="s">
        <v>17</v>
      </c>
      <c r="F92" s="99">
        <v>5</v>
      </c>
      <c r="G92" s="99"/>
      <c r="H92" s="99"/>
      <c r="I92" s="99"/>
      <c r="J92" s="99"/>
      <c r="K92" s="99"/>
      <c r="L92" s="99"/>
      <c r="M92" s="99"/>
      <c r="N92" s="100"/>
      <c r="O92" s="42">
        <v>0</v>
      </c>
      <c r="P92" s="21">
        <v>0</v>
      </c>
      <c r="Q92" s="21">
        <v>0</v>
      </c>
      <c r="R92" s="21">
        <v>0</v>
      </c>
      <c r="S92" s="21">
        <v>0</v>
      </c>
      <c r="T92" s="21">
        <v>0</v>
      </c>
      <c r="U92" s="29">
        <v>0</v>
      </c>
    </row>
    <row r="93" spans="2:21" ht="33" customHeight="1" thickBot="1" x14ac:dyDescent="0.25">
      <c r="B93" s="227"/>
      <c r="C93" s="230"/>
      <c r="D93" s="170"/>
      <c r="E93" s="118" t="s">
        <v>2</v>
      </c>
      <c r="F93" s="101">
        <f>F92/5*$B$85</f>
        <v>6</v>
      </c>
      <c r="G93" s="101">
        <f t="shared" ref="G93:N93" si="12">G92/5*$B$85</f>
        <v>0</v>
      </c>
      <c r="H93" s="101">
        <f t="shared" si="12"/>
        <v>0</v>
      </c>
      <c r="I93" s="101">
        <f t="shared" si="12"/>
        <v>0</v>
      </c>
      <c r="J93" s="101">
        <f t="shared" si="12"/>
        <v>0</v>
      </c>
      <c r="K93" s="101">
        <f t="shared" si="12"/>
        <v>0</v>
      </c>
      <c r="L93" s="101">
        <f t="shared" si="12"/>
        <v>0</v>
      </c>
      <c r="M93" s="101">
        <f t="shared" si="12"/>
        <v>0</v>
      </c>
      <c r="N93" s="101">
        <f t="shared" si="12"/>
        <v>0</v>
      </c>
      <c r="O93" s="44">
        <f t="shared" ref="O93:T93" si="13">O92/5*5</f>
        <v>0</v>
      </c>
      <c r="P93" s="24">
        <f t="shared" si="13"/>
        <v>0</v>
      </c>
      <c r="Q93" s="24">
        <f t="shared" si="13"/>
        <v>0</v>
      </c>
      <c r="R93" s="24">
        <f t="shared" si="13"/>
        <v>0</v>
      </c>
      <c r="S93" s="24">
        <f t="shared" si="13"/>
        <v>0</v>
      </c>
      <c r="T93" s="24">
        <f t="shared" si="13"/>
        <v>0</v>
      </c>
      <c r="U93" s="31">
        <f>U92/5*5</f>
        <v>0</v>
      </c>
    </row>
    <row r="94" spans="2:21" ht="76.900000000000006" customHeight="1" x14ac:dyDescent="0.25">
      <c r="B94" s="227"/>
      <c r="C94" s="230"/>
      <c r="D94" s="170"/>
      <c r="E94" s="119" t="s">
        <v>29</v>
      </c>
      <c r="F94" s="105" t="str">
        <f>VLOOKUP($F92,Sheet2!$A$1:$B$10,2,FALSE)</f>
        <v>Standard of response is Very High</v>
      </c>
      <c r="G94" s="105" t="str">
        <f>VLOOKUP(G92,Sheet2!$A$1:$B$10,2,FALSE)</f>
        <v>Unacceptable/No Response</v>
      </c>
      <c r="H94" s="105" t="str">
        <f>VLOOKUP(H92,Sheet2!$A$1:$B$10,2,FALSE)</f>
        <v>Unacceptable/No Response</v>
      </c>
      <c r="I94" s="105" t="str">
        <f>VLOOKUP(I92,Sheet2!$A$1:$B$10,2,FALSE)</f>
        <v>Unacceptable/No Response</v>
      </c>
      <c r="J94" s="105" t="str">
        <f>VLOOKUP(J92,Sheet2!$A$1:$B$10,2,FALSE)</f>
        <v>Unacceptable/No Response</v>
      </c>
      <c r="K94" s="105" t="str">
        <f>VLOOKUP(K92,Sheet2!$A$1:$B$10,2,FALSE)</f>
        <v>Unacceptable/No Response</v>
      </c>
      <c r="L94" s="105" t="str">
        <f>VLOOKUP(L92,Sheet2!$A$1:$B$10,2,FALSE)</f>
        <v>Unacceptable/No Response</v>
      </c>
      <c r="M94" s="105" t="str">
        <f>VLOOKUP(M92,Sheet2!$A$1:$B$10,2,FALSE)</f>
        <v>Unacceptable/No Response</v>
      </c>
      <c r="N94" s="106" t="str">
        <f>VLOOKUP(N92,Sheet2!$A$1:$B$10,2,FALSE)</f>
        <v>Unacceptable/No Response</v>
      </c>
      <c r="O94" s="43"/>
      <c r="P94" s="22"/>
      <c r="Q94" s="22"/>
      <c r="R94" s="22"/>
      <c r="S94" s="22"/>
      <c r="T94" s="22"/>
      <c r="U94" s="30"/>
    </row>
    <row r="95" spans="2:21" ht="109.5" customHeight="1" thickBot="1" x14ac:dyDescent="0.25">
      <c r="B95" s="228"/>
      <c r="C95" s="231"/>
      <c r="D95" s="171"/>
      <c r="E95" s="120" t="s">
        <v>28</v>
      </c>
      <c r="F95" s="103"/>
      <c r="G95" s="103"/>
      <c r="H95" s="103"/>
      <c r="I95" s="103"/>
      <c r="J95" s="103"/>
      <c r="K95" s="103"/>
      <c r="L95" s="103"/>
      <c r="M95" s="103"/>
      <c r="N95" s="104"/>
      <c r="O95" s="43"/>
      <c r="P95" s="22"/>
      <c r="Q95" s="22"/>
      <c r="R95" s="22"/>
      <c r="S95" s="22"/>
      <c r="T95" s="22"/>
      <c r="U95" s="30"/>
    </row>
    <row r="96" spans="2:21" ht="44.25" customHeight="1" x14ac:dyDescent="0.2">
      <c r="B96" s="226">
        <v>2</v>
      </c>
      <c r="C96" s="229" t="s">
        <v>216</v>
      </c>
      <c r="D96" s="190" t="s">
        <v>238</v>
      </c>
      <c r="E96" s="232" t="s">
        <v>19</v>
      </c>
      <c r="F96" s="161" t="s">
        <v>84</v>
      </c>
      <c r="G96" s="161" t="s">
        <v>84</v>
      </c>
      <c r="H96" s="161" t="s">
        <v>84</v>
      </c>
      <c r="I96" s="161" t="s">
        <v>84</v>
      </c>
      <c r="J96" s="161" t="s">
        <v>84</v>
      </c>
      <c r="K96" s="161" t="s">
        <v>84</v>
      </c>
      <c r="L96" s="161" t="s">
        <v>84</v>
      </c>
      <c r="M96" s="161" t="s">
        <v>84</v>
      </c>
      <c r="N96" s="161" t="s">
        <v>84</v>
      </c>
      <c r="O96" s="37" t="s">
        <v>13</v>
      </c>
      <c r="P96" s="23" t="s">
        <v>13</v>
      </c>
      <c r="Q96" s="23" t="s">
        <v>13</v>
      </c>
      <c r="R96" s="23" t="s">
        <v>13</v>
      </c>
      <c r="S96" s="23" t="s">
        <v>13</v>
      </c>
      <c r="T96" s="23" t="s">
        <v>13</v>
      </c>
      <c r="U96" s="25" t="s">
        <v>13</v>
      </c>
    </row>
    <row r="97" spans="2:21" ht="81" customHeight="1" x14ac:dyDescent="0.2">
      <c r="B97" s="227"/>
      <c r="C97" s="230"/>
      <c r="D97" s="164" t="s">
        <v>245</v>
      </c>
      <c r="E97" s="233"/>
      <c r="F97" s="98" t="s">
        <v>86</v>
      </c>
      <c r="G97" s="98" t="s">
        <v>86</v>
      </c>
      <c r="H97" s="98" t="s">
        <v>86</v>
      </c>
      <c r="I97" s="98" t="s">
        <v>86</v>
      </c>
      <c r="J97" s="98" t="s">
        <v>86</v>
      </c>
      <c r="K97" s="98" t="s">
        <v>86</v>
      </c>
      <c r="L97" s="98" t="s">
        <v>86</v>
      </c>
      <c r="M97" s="98" t="s">
        <v>86</v>
      </c>
      <c r="N97" s="98" t="s">
        <v>86</v>
      </c>
      <c r="O97" s="38"/>
      <c r="P97" s="13"/>
      <c r="Q97" s="13"/>
      <c r="R97" s="13"/>
      <c r="S97" s="13"/>
      <c r="T97" s="13"/>
      <c r="U97" s="16"/>
    </row>
    <row r="98" spans="2:21" ht="44.25" x14ac:dyDescent="0.2">
      <c r="B98" s="227"/>
      <c r="C98" s="230"/>
      <c r="D98" s="170"/>
      <c r="E98" s="233"/>
      <c r="F98" s="161" t="s">
        <v>85</v>
      </c>
      <c r="G98" s="161" t="s">
        <v>85</v>
      </c>
      <c r="H98" s="161" t="s">
        <v>85</v>
      </c>
      <c r="I98" s="161" t="s">
        <v>85</v>
      </c>
      <c r="J98" s="161" t="s">
        <v>85</v>
      </c>
      <c r="K98" s="161" t="s">
        <v>85</v>
      </c>
      <c r="L98" s="161" t="s">
        <v>85</v>
      </c>
      <c r="M98" s="161" t="s">
        <v>85</v>
      </c>
      <c r="N98" s="161" t="s">
        <v>85</v>
      </c>
      <c r="O98" s="37" t="s">
        <v>14</v>
      </c>
      <c r="P98" s="23" t="s">
        <v>14</v>
      </c>
      <c r="Q98" s="23" t="s">
        <v>14</v>
      </c>
      <c r="R98" s="23" t="s">
        <v>14</v>
      </c>
      <c r="S98" s="23" t="s">
        <v>14</v>
      </c>
      <c r="T98" s="23" t="s">
        <v>14</v>
      </c>
      <c r="U98" s="25" t="s">
        <v>14</v>
      </c>
    </row>
    <row r="99" spans="2:21" ht="81" customHeight="1" x14ac:dyDescent="0.2">
      <c r="B99" s="227"/>
      <c r="C99" s="230"/>
      <c r="D99" s="170"/>
      <c r="E99" s="234"/>
      <c r="F99" s="98" t="s">
        <v>86</v>
      </c>
      <c r="G99" s="98" t="s">
        <v>86</v>
      </c>
      <c r="H99" s="98" t="s">
        <v>86</v>
      </c>
      <c r="I99" s="98" t="s">
        <v>86</v>
      </c>
      <c r="J99" s="98" t="s">
        <v>86</v>
      </c>
      <c r="K99" s="98" t="s">
        <v>86</v>
      </c>
      <c r="L99" s="98" t="s">
        <v>86</v>
      </c>
      <c r="M99" s="98" t="s">
        <v>86</v>
      </c>
      <c r="N99" s="98" t="s">
        <v>86</v>
      </c>
      <c r="O99" s="39"/>
      <c r="P99" s="18"/>
      <c r="Q99" s="18"/>
      <c r="R99" s="18"/>
      <c r="S99" s="18"/>
      <c r="T99" s="18"/>
      <c r="U99" s="26"/>
    </row>
    <row r="100" spans="2:21" ht="31.5" x14ac:dyDescent="0.2">
      <c r="B100" s="227"/>
      <c r="C100" s="230"/>
      <c r="D100" s="170"/>
      <c r="E100" s="118" t="s">
        <v>15</v>
      </c>
      <c r="F100" s="99"/>
      <c r="G100" s="99"/>
      <c r="H100" s="99"/>
      <c r="I100" s="99"/>
      <c r="J100" s="99"/>
      <c r="K100" s="99"/>
      <c r="L100" s="99"/>
      <c r="M100" s="99"/>
      <c r="N100" s="100"/>
      <c r="O100" s="40">
        <v>0</v>
      </c>
      <c r="P100" s="19">
        <v>0</v>
      </c>
      <c r="Q100" s="19">
        <v>0</v>
      </c>
      <c r="R100" s="19">
        <v>0</v>
      </c>
      <c r="S100" s="19">
        <v>0</v>
      </c>
      <c r="T100" s="19">
        <v>0</v>
      </c>
      <c r="U100" s="27">
        <v>0</v>
      </c>
    </row>
    <row r="101" spans="2:21" ht="31.5" x14ac:dyDescent="0.2">
      <c r="B101" s="227"/>
      <c r="C101" s="230"/>
      <c r="D101" s="170"/>
      <c r="E101" s="118" t="s">
        <v>16</v>
      </c>
      <c r="F101" s="99"/>
      <c r="G101" s="99"/>
      <c r="H101" s="99"/>
      <c r="I101" s="99"/>
      <c r="J101" s="99"/>
      <c r="K101" s="99"/>
      <c r="L101" s="99"/>
      <c r="M101" s="99"/>
      <c r="N101" s="100"/>
      <c r="O101" s="41">
        <v>0</v>
      </c>
      <c r="P101" s="20">
        <v>0</v>
      </c>
      <c r="Q101" s="20">
        <v>0</v>
      </c>
      <c r="R101" s="20">
        <v>0</v>
      </c>
      <c r="S101" s="20">
        <v>0</v>
      </c>
      <c r="T101" s="20">
        <v>0</v>
      </c>
      <c r="U101" s="28">
        <v>0</v>
      </c>
    </row>
    <row r="102" spans="2:21" ht="31.5" x14ac:dyDescent="0.2">
      <c r="B102" s="227"/>
      <c r="C102" s="230"/>
      <c r="D102" s="170"/>
      <c r="E102" s="118" t="s">
        <v>27</v>
      </c>
      <c r="F102" s="99"/>
      <c r="G102" s="99"/>
      <c r="H102" s="99"/>
      <c r="I102" s="99"/>
      <c r="J102" s="99"/>
      <c r="K102" s="99"/>
      <c r="L102" s="99"/>
      <c r="M102" s="99"/>
      <c r="N102" s="100"/>
      <c r="O102" s="41">
        <v>0</v>
      </c>
      <c r="P102" s="20">
        <v>0</v>
      </c>
      <c r="Q102" s="20">
        <v>0</v>
      </c>
      <c r="R102" s="20">
        <v>0</v>
      </c>
      <c r="S102" s="20">
        <v>0</v>
      </c>
      <c r="T102" s="20">
        <v>0</v>
      </c>
      <c r="U102" s="28">
        <v>0</v>
      </c>
    </row>
    <row r="103" spans="2:21" ht="15.75" x14ac:dyDescent="0.2">
      <c r="B103" s="227"/>
      <c r="C103" s="230"/>
      <c r="D103" s="170"/>
      <c r="E103" s="118" t="s">
        <v>17</v>
      </c>
      <c r="F103" s="99">
        <v>5</v>
      </c>
      <c r="G103" s="99"/>
      <c r="H103" s="99"/>
      <c r="I103" s="99"/>
      <c r="J103" s="99"/>
      <c r="K103" s="99"/>
      <c r="L103" s="99"/>
      <c r="M103" s="99"/>
      <c r="N103" s="100"/>
      <c r="O103" s="42">
        <v>0</v>
      </c>
      <c r="P103" s="21">
        <v>0</v>
      </c>
      <c r="Q103" s="21">
        <v>0</v>
      </c>
      <c r="R103" s="21">
        <v>0</v>
      </c>
      <c r="S103" s="21">
        <v>0</v>
      </c>
      <c r="T103" s="21">
        <v>0</v>
      </c>
      <c r="U103" s="29">
        <v>0</v>
      </c>
    </row>
    <row r="104" spans="2:21" ht="33" customHeight="1" thickBot="1" x14ac:dyDescent="0.25">
      <c r="B104" s="227"/>
      <c r="C104" s="230"/>
      <c r="D104" s="170"/>
      <c r="E104" s="118" t="s">
        <v>2</v>
      </c>
      <c r="F104" s="101">
        <f>F103/5*$B$96</f>
        <v>2</v>
      </c>
      <c r="G104" s="101">
        <f t="shared" ref="G104:N104" si="14">G103/5*$B$96</f>
        <v>0</v>
      </c>
      <c r="H104" s="101">
        <f t="shared" si="14"/>
        <v>0</v>
      </c>
      <c r="I104" s="101">
        <f t="shared" si="14"/>
        <v>0</v>
      </c>
      <c r="J104" s="101">
        <f t="shared" si="14"/>
        <v>0</v>
      </c>
      <c r="K104" s="101">
        <f t="shared" si="14"/>
        <v>0</v>
      </c>
      <c r="L104" s="101">
        <f t="shared" si="14"/>
        <v>0</v>
      </c>
      <c r="M104" s="101">
        <f t="shared" si="14"/>
        <v>0</v>
      </c>
      <c r="N104" s="101">
        <f t="shared" si="14"/>
        <v>0</v>
      </c>
      <c r="O104" s="44">
        <f t="shared" ref="O104:T104" si="15">O103/5*5</f>
        <v>0</v>
      </c>
      <c r="P104" s="24">
        <f t="shared" si="15"/>
        <v>0</v>
      </c>
      <c r="Q104" s="24">
        <f t="shared" si="15"/>
        <v>0</v>
      </c>
      <c r="R104" s="24">
        <f t="shared" si="15"/>
        <v>0</v>
      </c>
      <c r="S104" s="24">
        <f t="shared" si="15"/>
        <v>0</v>
      </c>
      <c r="T104" s="24">
        <f t="shared" si="15"/>
        <v>0</v>
      </c>
      <c r="U104" s="31">
        <f>U103/5*5</f>
        <v>0</v>
      </c>
    </row>
    <row r="105" spans="2:21" ht="76.900000000000006" customHeight="1" x14ac:dyDescent="0.25">
      <c r="B105" s="227"/>
      <c r="C105" s="230"/>
      <c r="D105" s="170"/>
      <c r="E105" s="119" t="s">
        <v>29</v>
      </c>
      <c r="F105" s="105" t="str">
        <f>VLOOKUP($F103,Sheet2!$A$1:$B$10,2,FALSE)</f>
        <v>Standard of response is Very High</v>
      </c>
      <c r="G105" s="105" t="str">
        <f>VLOOKUP(G103,Sheet2!$A$1:$B$10,2,FALSE)</f>
        <v>Unacceptable/No Response</v>
      </c>
      <c r="H105" s="105" t="str">
        <f>VLOOKUP(H103,Sheet2!$A$1:$B$10,2,FALSE)</f>
        <v>Unacceptable/No Response</v>
      </c>
      <c r="I105" s="105" t="str">
        <f>VLOOKUP(I103,Sheet2!$A$1:$B$10,2,FALSE)</f>
        <v>Unacceptable/No Response</v>
      </c>
      <c r="J105" s="105" t="str">
        <f>VLOOKUP(J103,Sheet2!$A$1:$B$10,2,FALSE)</f>
        <v>Unacceptable/No Response</v>
      </c>
      <c r="K105" s="105" t="str">
        <f>VLOOKUP(K103,Sheet2!$A$1:$B$10,2,FALSE)</f>
        <v>Unacceptable/No Response</v>
      </c>
      <c r="L105" s="105" t="str">
        <f>VLOOKUP(L103,Sheet2!$A$1:$B$10,2,FALSE)</f>
        <v>Unacceptable/No Response</v>
      </c>
      <c r="M105" s="105" t="str">
        <f>VLOOKUP(M103,Sheet2!$A$1:$B$10,2,FALSE)</f>
        <v>Unacceptable/No Response</v>
      </c>
      <c r="N105" s="106" t="str">
        <f>VLOOKUP(N103,Sheet2!$A$1:$B$10,2,FALSE)</f>
        <v>Unacceptable/No Response</v>
      </c>
      <c r="O105" s="43"/>
      <c r="P105" s="22"/>
      <c r="Q105" s="22"/>
      <c r="R105" s="22"/>
      <c r="S105" s="22"/>
      <c r="T105" s="22"/>
      <c r="U105" s="30"/>
    </row>
    <row r="106" spans="2:21" ht="109.5" customHeight="1" thickBot="1" x14ac:dyDescent="0.25">
      <c r="B106" s="228"/>
      <c r="C106" s="231"/>
      <c r="D106" s="171"/>
      <c r="E106" s="120" t="s">
        <v>28</v>
      </c>
      <c r="F106" s="103"/>
      <c r="G106" s="103"/>
      <c r="H106" s="103"/>
      <c r="I106" s="103"/>
      <c r="J106" s="103"/>
      <c r="K106" s="103"/>
      <c r="L106" s="103"/>
      <c r="M106" s="103"/>
      <c r="N106" s="104"/>
      <c r="O106" s="43"/>
      <c r="P106" s="22"/>
      <c r="Q106" s="22"/>
      <c r="R106" s="22"/>
      <c r="S106" s="22"/>
      <c r="T106" s="22"/>
      <c r="U106" s="30"/>
    </row>
    <row r="107" spans="2:21" ht="44.25" customHeight="1" x14ac:dyDescent="0.2">
      <c r="B107" s="226">
        <v>4</v>
      </c>
      <c r="C107" s="229" t="s">
        <v>217</v>
      </c>
      <c r="D107" s="190" t="s">
        <v>238</v>
      </c>
      <c r="E107" s="232" t="s">
        <v>19</v>
      </c>
      <c r="F107" s="161" t="s">
        <v>84</v>
      </c>
      <c r="G107" s="161" t="s">
        <v>84</v>
      </c>
      <c r="H107" s="161" t="s">
        <v>84</v>
      </c>
      <c r="I107" s="161" t="s">
        <v>84</v>
      </c>
      <c r="J107" s="161" t="s">
        <v>84</v>
      </c>
      <c r="K107" s="161" t="s">
        <v>84</v>
      </c>
      <c r="L107" s="161" t="s">
        <v>84</v>
      </c>
      <c r="M107" s="161" t="s">
        <v>84</v>
      </c>
      <c r="N107" s="161" t="s">
        <v>84</v>
      </c>
      <c r="O107" s="37" t="s">
        <v>13</v>
      </c>
      <c r="P107" s="23" t="s">
        <v>13</v>
      </c>
      <c r="Q107" s="23" t="s">
        <v>13</v>
      </c>
      <c r="R107" s="23" t="s">
        <v>13</v>
      </c>
      <c r="S107" s="23" t="s">
        <v>13</v>
      </c>
      <c r="T107" s="23" t="s">
        <v>13</v>
      </c>
      <c r="U107" s="25" t="s">
        <v>13</v>
      </c>
    </row>
    <row r="108" spans="2:21" ht="81" customHeight="1" x14ac:dyDescent="0.2">
      <c r="B108" s="227"/>
      <c r="C108" s="230"/>
      <c r="D108" s="164" t="s">
        <v>244</v>
      </c>
      <c r="E108" s="233"/>
      <c r="F108" s="98" t="s">
        <v>86</v>
      </c>
      <c r="G108" s="98" t="s">
        <v>86</v>
      </c>
      <c r="H108" s="98" t="s">
        <v>86</v>
      </c>
      <c r="I108" s="98" t="s">
        <v>86</v>
      </c>
      <c r="J108" s="98" t="s">
        <v>86</v>
      </c>
      <c r="K108" s="98" t="s">
        <v>86</v>
      </c>
      <c r="L108" s="98" t="s">
        <v>86</v>
      </c>
      <c r="M108" s="98" t="s">
        <v>86</v>
      </c>
      <c r="N108" s="98" t="s">
        <v>86</v>
      </c>
      <c r="O108" s="38"/>
      <c r="P108" s="13"/>
      <c r="Q108" s="13"/>
      <c r="R108" s="13"/>
      <c r="S108" s="13"/>
      <c r="T108" s="13"/>
      <c r="U108" s="16"/>
    </row>
    <row r="109" spans="2:21" ht="44.25" x14ac:dyDescent="0.2">
      <c r="B109" s="227"/>
      <c r="C109" s="230"/>
      <c r="D109" s="170"/>
      <c r="E109" s="233"/>
      <c r="F109" s="161" t="s">
        <v>85</v>
      </c>
      <c r="G109" s="161" t="s">
        <v>85</v>
      </c>
      <c r="H109" s="161" t="s">
        <v>85</v>
      </c>
      <c r="I109" s="161" t="s">
        <v>85</v>
      </c>
      <c r="J109" s="161" t="s">
        <v>85</v>
      </c>
      <c r="K109" s="161" t="s">
        <v>85</v>
      </c>
      <c r="L109" s="161" t="s">
        <v>85</v>
      </c>
      <c r="M109" s="161" t="s">
        <v>85</v>
      </c>
      <c r="N109" s="161" t="s">
        <v>85</v>
      </c>
      <c r="O109" s="37" t="s">
        <v>14</v>
      </c>
      <c r="P109" s="23" t="s">
        <v>14</v>
      </c>
      <c r="Q109" s="23" t="s">
        <v>14</v>
      </c>
      <c r="R109" s="23" t="s">
        <v>14</v>
      </c>
      <c r="S109" s="23" t="s">
        <v>14</v>
      </c>
      <c r="T109" s="23" t="s">
        <v>14</v>
      </c>
      <c r="U109" s="25" t="s">
        <v>14</v>
      </c>
    </row>
    <row r="110" spans="2:21" ht="81" customHeight="1" x14ac:dyDescent="0.2">
      <c r="B110" s="227"/>
      <c r="C110" s="230"/>
      <c r="D110" s="170"/>
      <c r="E110" s="234"/>
      <c r="F110" s="98" t="s">
        <v>86</v>
      </c>
      <c r="G110" s="98" t="s">
        <v>86</v>
      </c>
      <c r="H110" s="98" t="s">
        <v>86</v>
      </c>
      <c r="I110" s="98" t="s">
        <v>86</v>
      </c>
      <c r="J110" s="98" t="s">
        <v>86</v>
      </c>
      <c r="K110" s="98" t="s">
        <v>86</v>
      </c>
      <c r="L110" s="98" t="s">
        <v>86</v>
      </c>
      <c r="M110" s="98" t="s">
        <v>86</v>
      </c>
      <c r="N110" s="98" t="s">
        <v>86</v>
      </c>
      <c r="O110" s="39"/>
      <c r="P110" s="18"/>
      <c r="Q110" s="18"/>
      <c r="R110" s="18"/>
      <c r="S110" s="18"/>
      <c r="T110" s="18"/>
      <c r="U110" s="26"/>
    </row>
    <row r="111" spans="2:21" ht="31.5" x14ac:dyDescent="0.2">
      <c r="B111" s="227"/>
      <c r="C111" s="230"/>
      <c r="D111" s="170"/>
      <c r="E111" s="118" t="s">
        <v>15</v>
      </c>
      <c r="F111" s="99"/>
      <c r="G111" s="99"/>
      <c r="H111" s="99"/>
      <c r="I111" s="99"/>
      <c r="J111" s="99"/>
      <c r="K111" s="99"/>
      <c r="L111" s="99"/>
      <c r="M111" s="99"/>
      <c r="N111" s="100"/>
      <c r="O111" s="40">
        <v>0</v>
      </c>
      <c r="P111" s="19">
        <v>0</v>
      </c>
      <c r="Q111" s="19">
        <v>0</v>
      </c>
      <c r="R111" s="19">
        <v>0</v>
      </c>
      <c r="S111" s="19">
        <v>0</v>
      </c>
      <c r="T111" s="19">
        <v>0</v>
      </c>
      <c r="U111" s="27">
        <v>0</v>
      </c>
    </row>
    <row r="112" spans="2:21" ht="31.5" x14ac:dyDescent="0.2">
      <c r="B112" s="227"/>
      <c r="C112" s="230"/>
      <c r="D112" s="170"/>
      <c r="E112" s="118" t="s">
        <v>16</v>
      </c>
      <c r="F112" s="99"/>
      <c r="G112" s="99"/>
      <c r="H112" s="99"/>
      <c r="I112" s="99"/>
      <c r="J112" s="99"/>
      <c r="K112" s="99"/>
      <c r="L112" s="99"/>
      <c r="M112" s="99"/>
      <c r="N112" s="100"/>
      <c r="O112" s="41">
        <v>0</v>
      </c>
      <c r="P112" s="20">
        <v>0</v>
      </c>
      <c r="Q112" s="20">
        <v>0</v>
      </c>
      <c r="R112" s="20">
        <v>0</v>
      </c>
      <c r="S112" s="20">
        <v>0</v>
      </c>
      <c r="T112" s="20">
        <v>0</v>
      </c>
      <c r="U112" s="28">
        <v>0</v>
      </c>
    </row>
    <row r="113" spans="2:21" ht="31.5" x14ac:dyDescent="0.2">
      <c r="B113" s="227"/>
      <c r="C113" s="230"/>
      <c r="D113" s="170"/>
      <c r="E113" s="118" t="s">
        <v>27</v>
      </c>
      <c r="F113" s="99"/>
      <c r="G113" s="99"/>
      <c r="H113" s="99"/>
      <c r="I113" s="99"/>
      <c r="J113" s="99"/>
      <c r="K113" s="99"/>
      <c r="L113" s="99"/>
      <c r="M113" s="99"/>
      <c r="N113" s="100"/>
      <c r="O113" s="41">
        <v>0</v>
      </c>
      <c r="P113" s="20">
        <v>0</v>
      </c>
      <c r="Q113" s="20">
        <v>0</v>
      </c>
      <c r="R113" s="20">
        <v>0</v>
      </c>
      <c r="S113" s="20">
        <v>0</v>
      </c>
      <c r="T113" s="20">
        <v>0</v>
      </c>
      <c r="U113" s="28">
        <v>0</v>
      </c>
    </row>
    <row r="114" spans="2:21" ht="15.75" x14ac:dyDescent="0.2">
      <c r="B114" s="227"/>
      <c r="C114" s="230"/>
      <c r="D114" s="170"/>
      <c r="E114" s="118" t="s">
        <v>17</v>
      </c>
      <c r="F114" s="99">
        <v>5</v>
      </c>
      <c r="G114" s="99"/>
      <c r="H114" s="99"/>
      <c r="I114" s="99"/>
      <c r="J114" s="99"/>
      <c r="K114" s="99"/>
      <c r="L114" s="99"/>
      <c r="M114" s="99"/>
      <c r="N114" s="100"/>
      <c r="O114" s="42">
        <v>0</v>
      </c>
      <c r="P114" s="21">
        <v>0</v>
      </c>
      <c r="Q114" s="21">
        <v>0</v>
      </c>
      <c r="R114" s="21">
        <v>0</v>
      </c>
      <c r="S114" s="21">
        <v>0</v>
      </c>
      <c r="T114" s="21">
        <v>0</v>
      </c>
      <c r="U114" s="29">
        <v>0</v>
      </c>
    </row>
    <row r="115" spans="2:21" ht="33" customHeight="1" thickBot="1" x14ac:dyDescent="0.25">
      <c r="B115" s="227"/>
      <c r="C115" s="230"/>
      <c r="D115" s="170"/>
      <c r="E115" s="118" t="s">
        <v>2</v>
      </c>
      <c r="F115" s="101">
        <f>F114/5*$B$107</f>
        <v>4</v>
      </c>
      <c r="G115" s="101">
        <f t="shared" ref="G115:N115" si="16">G114/5*$B$41</f>
        <v>0</v>
      </c>
      <c r="H115" s="101">
        <f t="shared" si="16"/>
        <v>0</v>
      </c>
      <c r="I115" s="101">
        <f t="shared" si="16"/>
        <v>0</v>
      </c>
      <c r="J115" s="101">
        <f t="shared" si="16"/>
        <v>0</v>
      </c>
      <c r="K115" s="101">
        <f t="shared" si="16"/>
        <v>0</v>
      </c>
      <c r="L115" s="101">
        <f t="shared" si="16"/>
        <v>0</v>
      </c>
      <c r="M115" s="101">
        <f t="shared" si="16"/>
        <v>0</v>
      </c>
      <c r="N115" s="102">
        <f t="shared" si="16"/>
        <v>0</v>
      </c>
      <c r="O115" s="44">
        <f t="shared" ref="O115:T115" si="17">O114/5*5</f>
        <v>0</v>
      </c>
      <c r="P115" s="24">
        <f t="shared" si="17"/>
        <v>0</v>
      </c>
      <c r="Q115" s="24">
        <f t="shared" si="17"/>
        <v>0</v>
      </c>
      <c r="R115" s="24">
        <f t="shared" si="17"/>
        <v>0</v>
      </c>
      <c r="S115" s="24">
        <f t="shared" si="17"/>
        <v>0</v>
      </c>
      <c r="T115" s="24">
        <f t="shared" si="17"/>
        <v>0</v>
      </c>
      <c r="U115" s="31">
        <f>U114/5*5</f>
        <v>0</v>
      </c>
    </row>
    <row r="116" spans="2:21" ht="76.900000000000006" customHeight="1" x14ac:dyDescent="0.25">
      <c r="B116" s="227"/>
      <c r="C116" s="230"/>
      <c r="D116" s="170"/>
      <c r="E116" s="119" t="s">
        <v>29</v>
      </c>
      <c r="F116" s="105" t="str">
        <f>VLOOKUP($F114,Sheet2!$A$1:$B$10,2,FALSE)</f>
        <v>Standard of response is Very High</v>
      </c>
      <c r="G116" s="105" t="str">
        <f>VLOOKUP(G114,Sheet2!$A$1:$B$10,2,FALSE)</f>
        <v>Unacceptable/No Response</v>
      </c>
      <c r="H116" s="105" t="str">
        <f>VLOOKUP(H114,Sheet2!$A$1:$B$10,2,FALSE)</f>
        <v>Unacceptable/No Response</v>
      </c>
      <c r="I116" s="105" t="str">
        <f>VLOOKUP(I114,Sheet2!$A$1:$B$10,2,FALSE)</f>
        <v>Unacceptable/No Response</v>
      </c>
      <c r="J116" s="105" t="str">
        <f>VLOOKUP(J114,Sheet2!$A$1:$B$10,2,FALSE)</f>
        <v>Unacceptable/No Response</v>
      </c>
      <c r="K116" s="105" t="str">
        <f>VLOOKUP(K114,Sheet2!$A$1:$B$10,2,FALSE)</f>
        <v>Unacceptable/No Response</v>
      </c>
      <c r="L116" s="105" t="str">
        <f>VLOOKUP(L114,Sheet2!$A$1:$B$10,2,FALSE)</f>
        <v>Unacceptable/No Response</v>
      </c>
      <c r="M116" s="105" t="str">
        <f>VLOOKUP(M114,Sheet2!$A$1:$B$10,2,FALSE)</f>
        <v>Unacceptable/No Response</v>
      </c>
      <c r="N116" s="106" t="str">
        <f>VLOOKUP(N114,Sheet2!$A$1:$B$10,2,FALSE)</f>
        <v>Unacceptable/No Response</v>
      </c>
      <c r="O116" s="43"/>
      <c r="P116" s="22"/>
      <c r="Q116" s="22"/>
      <c r="R116" s="22"/>
      <c r="S116" s="22"/>
      <c r="T116" s="22"/>
      <c r="U116" s="30"/>
    </row>
    <row r="117" spans="2:21" ht="109.5" customHeight="1" thickBot="1" x14ac:dyDescent="0.25">
      <c r="B117" s="228"/>
      <c r="C117" s="231"/>
      <c r="D117" s="171"/>
      <c r="E117" s="120" t="s">
        <v>28</v>
      </c>
      <c r="F117" s="103"/>
      <c r="G117" s="103"/>
      <c r="H117" s="103"/>
      <c r="I117" s="103"/>
      <c r="J117" s="103"/>
      <c r="K117" s="103"/>
      <c r="L117" s="103"/>
      <c r="M117" s="103"/>
      <c r="N117" s="104"/>
      <c r="O117" s="43"/>
      <c r="P117" s="22"/>
      <c r="Q117" s="22"/>
      <c r="R117" s="22"/>
      <c r="S117" s="22"/>
      <c r="T117" s="22"/>
      <c r="U117" s="30"/>
    </row>
    <row r="118" spans="2:21" ht="44.25" customHeight="1" x14ac:dyDescent="0.2">
      <c r="B118" s="226">
        <v>6</v>
      </c>
      <c r="C118" s="229" t="s">
        <v>218</v>
      </c>
      <c r="D118" s="190" t="s">
        <v>238</v>
      </c>
      <c r="E118" s="232" t="s">
        <v>97</v>
      </c>
      <c r="F118" s="161" t="s">
        <v>84</v>
      </c>
      <c r="G118" s="161" t="s">
        <v>84</v>
      </c>
      <c r="H118" s="161" t="s">
        <v>84</v>
      </c>
      <c r="I118" s="161" t="s">
        <v>84</v>
      </c>
      <c r="J118" s="161" t="s">
        <v>84</v>
      </c>
      <c r="K118" s="161" t="s">
        <v>84</v>
      </c>
      <c r="L118" s="161" t="s">
        <v>84</v>
      </c>
      <c r="M118" s="161" t="s">
        <v>84</v>
      </c>
      <c r="N118" s="161" t="s">
        <v>84</v>
      </c>
      <c r="O118" s="37" t="s">
        <v>13</v>
      </c>
      <c r="P118" s="23" t="s">
        <v>13</v>
      </c>
      <c r="Q118" s="23" t="s">
        <v>13</v>
      </c>
      <c r="R118" s="23" t="s">
        <v>13</v>
      </c>
      <c r="S118" s="23" t="s">
        <v>13</v>
      </c>
      <c r="T118" s="23" t="s">
        <v>13</v>
      </c>
      <c r="U118" s="25" t="s">
        <v>13</v>
      </c>
    </row>
    <row r="119" spans="2:21" ht="81" customHeight="1" x14ac:dyDescent="0.2">
      <c r="B119" s="227"/>
      <c r="C119" s="230"/>
      <c r="D119" s="164" t="s">
        <v>246</v>
      </c>
      <c r="E119" s="233"/>
      <c r="F119" s="98" t="s">
        <v>86</v>
      </c>
      <c r="G119" s="98" t="s">
        <v>86</v>
      </c>
      <c r="H119" s="98" t="s">
        <v>86</v>
      </c>
      <c r="I119" s="98" t="s">
        <v>86</v>
      </c>
      <c r="J119" s="98" t="s">
        <v>86</v>
      </c>
      <c r="K119" s="98" t="s">
        <v>86</v>
      </c>
      <c r="L119" s="98" t="s">
        <v>86</v>
      </c>
      <c r="M119" s="98" t="s">
        <v>86</v>
      </c>
      <c r="N119" s="98" t="s">
        <v>86</v>
      </c>
      <c r="O119" s="38"/>
      <c r="P119" s="13"/>
      <c r="Q119" s="13"/>
      <c r="R119" s="13"/>
      <c r="S119" s="13"/>
      <c r="T119" s="13"/>
      <c r="U119" s="16"/>
    </row>
    <row r="120" spans="2:21" ht="44.25" x14ac:dyDescent="0.2">
      <c r="B120" s="227"/>
      <c r="C120" s="230"/>
      <c r="D120" s="170"/>
      <c r="E120" s="233"/>
      <c r="F120" s="161" t="s">
        <v>85</v>
      </c>
      <c r="G120" s="161" t="s">
        <v>85</v>
      </c>
      <c r="H120" s="161" t="s">
        <v>85</v>
      </c>
      <c r="I120" s="161" t="s">
        <v>85</v>
      </c>
      <c r="J120" s="161" t="s">
        <v>85</v>
      </c>
      <c r="K120" s="161" t="s">
        <v>85</v>
      </c>
      <c r="L120" s="161" t="s">
        <v>85</v>
      </c>
      <c r="M120" s="161" t="s">
        <v>85</v>
      </c>
      <c r="N120" s="161" t="s">
        <v>85</v>
      </c>
      <c r="O120" s="37" t="s">
        <v>14</v>
      </c>
      <c r="P120" s="23" t="s">
        <v>14</v>
      </c>
      <c r="Q120" s="23" t="s">
        <v>14</v>
      </c>
      <c r="R120" s="23" t="s">
        <v>14</v>
      </c>
      <c r="S120" s="23" t="s">
        <v>14</v>
      </c>
      <c r="T120" s="23" t="s">
        <v>14</v>
      </c>
      <c r="U120" s="25" t="s">
        <v>14</v>
      </c>
    </row>
    <row r="121" spans="2:21" ht="81" customHeight="1" x14ac:dyDescent="0.2">
      <c r="B121" s="227"/>
      <c r="C121" s="230"/>
      <c r="D121" s="170"/>
      <c r="E121" s="234"/>
      <c r="F121" s="98" t="s">
        <v>86</v>
      </c>
      <c r="G121" s="98" t="s">
        <v>86</v>
      </c>
      <c r="H121" s="98" t="s">
        <v>86</v>
      </c>
      <c r="I121" s="98" t="s">
        <v>86</v>
      </c>
      <c r="J121" s="98" t="s">
        <v>86</v>
      </c>
      <c r="K121" s="98" t="s">
        <v>86</v>
      </c>
      <c r="L121" s="98" t="s">
        <v>86</v>
      </c>
      <c r="M121" s="98" t="s">
        <v>86</v>
      </c>
      <c r="N121" s="98" t="s">
        <v>86</v>
      </c>
      <c r="O121" s="39"/>
      <c r="P121" s="18"/>
      <c r="Q121" s="18"/>
      <c r="R121" s="18"/>
      <c r="S121" s="18"/>
      <c r="T121" s="18"/>
      <c r="U121" s="26"/>
    </row>
    <row r="122" spans="2:21" ht="31.5" x14ac:dyDescent="0.2">
      <c r="B122" s="227"/>
      <c r="C122" s="230"/>
      <c r="D122" s="170"/>
      <c r="E122" s="118" t="s">
        <v>15</v>
      </c>
      <c r="F122" s="99"/>
      <c r="G122" s="99"/>
      <c r="H122" s="99"/>
      <c r="I122" s="99"/>
      <c r="J122" s="99"/>
      <c r="K122" s="99"/>
      <c r="L122" s="99"/>
      <c r="M122" s="99"/>
      <c r="N122" s="100"/>
      <c r="O122" s="40">
        <v>0</v>
      </c>
      <c r="P122" s="19">
        <v>0</v>
      </c>
      <c r="Q122" s="19">
        <v>0</v>
      </c>
      <c r="R122" s="19">
        <v>0</v>
      </c>
      <c r="S122" s="19">
        <v>0</v>
      </c>
      <c r="T122" s="19">
        <v>0</v>
      </c>
      <c r="U122" s="27">
        <v>0</v>
      </c>
    </row>
    <row r="123" spans="2:21" ht="31.5" x14ac:dyDescent="0.2">
      <c r="B123" s="227"/>
      <c r="C123" s="230"/>
      <c r="D123" s="170"/>
      <c r="E123" s="118" t="s">
        <v>16</v>
      </c>
      <c r="F123" s="99"/>
      <c r="G123" s="99"/>
      <c r="H123" s="99"/>
      <c r="I123" s="99"/>
      <c r="J123" s="99"/>
      <c r="K123" s="99"/>
      <c r="L123" s="99"/>
      <c r="M123" s="99"/>
      <c r="N123" s="100"/>
      <c r="O123" s="41">
        <v>0</v>
      </c>
      <c r="P123" s="20">
        <v>0</v>
      </c>
      <c r="Q123" s="20">
        <v>0</v>
      </c>
      <c r="R123" s="20">
        <v>0</v>
      </c>
      <c r="S123" s="20">
        <v>0</v>
      </c>
      <c r="T123" s="20">
        <v>0</v>
      </c>
      <c r="U123" s="28">
        <v>0</v>
      </c>
    </row>
    <row r="124" spans="2:21" ht="31.5" x14ac:dyDescent="0.2">
      <c r="B124" s="227"/>
      <c r="C124" s="230"/>
      <c r="D124" s="170"/>
      <c r="E124" s="118" t="s">
        <v>27</v>
      </c>
      <c r="F124" s="99"/>
      <c r="G124" s="99"/>
      <c r="H124" s="99"/>
      <c r="I124" s="99"/>
      <c r="J124" s="99"/>
      <c r="K124" s="99"/>
      <c r="L124" s="99"/>
      <c r="M124" s="99"/>
      <c r="N124" s="100"/>
      <c r="O124" s="41">
        <v>0</v>
      </c>
      <c r="P124" s="20">
        <v>0</v>
      </c>
      <c r="Q124" s="20">
        <v>0</v>
      </c>
      <c r="R124" s="20">
        <v>0</v>
      </c>
      <c r="S124" s="20">
        <v>0</v>
      </c>
      <c r="T124" s="20">
        <v>0</v>
      </c>
      <c r="U124" s="28">
        <v>0</v>
      </c>
    </row>
    <row r="125" spans="2:21" ht="15.75" x14ac:dyDescent="0.2">
      <c r="B125" s="227"/>
      <c r="C125" s="230"/>
      <c r="D125" s="170"/>
      <c r="E125" s="118" t="s">
        <v>17</v>
      </c>
      <c r="F125" s="99">
        <v>5</v>
      </c>
      <c r="G125" s="99"/>
      <c r="H125" s="99"/>
      <c r="I125" s="99"/>
      <c r="J125" s="99"/>
      <c r="K125" s="99"/>
      <c r="L125" s="99"/>
      <c r="M125" s="99"/>
      <c r="N125" s="100"/>
      <c r="O125" s="42">
        <v>0</v>
      </c>
      <c r="P125" s="21">
        <v>0</v>
      </c>
      <c r="Q125" s="21">
        <v>0</v>
      </c>
      <c r="R125" s="21">
        <v>0</v>
      </c>
      <c r="S125" s="21">
        <v>0</v>
      </c>
      <c r="T125" s="21">
        <v>0</v>
      </c>
      <c r="U125" s="29">
        <v>0</v>
      </c>
    </row>
    <row r="126" spans="2:21" ht="33" customHeight="1" thickBot="1" x14ac:dyDescent="0.25">
      <c r="B126" s="227"/>
      <c r="C126" s="230"/>
      <c r="D126" s="170"/>
      <c r="E126" s="118" t="s">
        <v>2</v>
      </c>
      <c r="F126" s="101">
        <f>F125/5*$B$118</f>
        <v>6</v>
      </c>
      <c r="G126" s="101">
        <f t="shared" ref="G126:N126" si="18">G125/5*$B$118</f>
        <v>0</v>
      </c>
      <c r="H126" s="101">
        <f t="shared" si="18"/>
        <v>0</v>
      </c>
      <c r="I126" s="101">
        <f t="shared" si="18"/>
        <v>0</v>
      </c>
      <c r="J126" s="101">
        <f t="shared" si="18"/>
        <v>0</v>
      </c>
      <c r="K126" s="101">
        <f t="shared" si="18"/>
        <v>0</v>
      </c>
      <c r="L126" s="101">
        <f t="shared" si="18"/>
        <v>0</v>
      </c>
      <c r="M126" s="101">
        <f t="shared" si="18"/>
        <v>0</v>
      </c>
      <c r="N126" s="101">
        <f t="shared" si="18"/>
        <v>0</v>
      </c>
      <c r="O126" s="44">
        <f t="shared" ref="O126:T126" si="19">O125/5*5</f>
        <v>0</v>
      </c>
      <c r="P126" s="24">
        <f t="shared" si="19"/>
        <v>0</v>
      </c>
      <c r="Q126" s="24">
        <f t="shared" si="19"/>
        <v>0</v>
      </c>
      <c r="R126" s="24">
        <f t="shared" si="19"/>
        <v>0</v>
      </c>
      <c r="S126" s="24">
        <f t="shared" si="19"/>
        <v>0</v>
      </c>
      <c r="T126" s="24">
        <f t="shared" si="19"/>
        <v>0</v>
      </c>
      <c r="U126" s="31">
        <f>U125/5*5</f>
        <v>0</v>
      </c>
    </row>
    <row r="127" spans="2:21" ht="76.900000000000006" customHeight="1" x14ac:dyDescent="0.25">
      <c r="B127" s="227"/>
      <c r="C127" s="230"/>
      <c r="D127" s="170"/>
      <c r="E127" s="119" t="s">
        <v>29</v>
      </c>
      <c r="F127" s="105" t="str">
        <f>VLOOKUP($F125,Sheet2!$A$1:$B$10,2,FALSE)</f>
        <v>Standard of response is Very High</v>
      </c>
      <c r="G127" s="105" t="str">
        <f>VLOOKUP(G125,Sheet2!$A$1:$B$10,2,FALSE)</f>
        <v>Unacceptable/No Response</v>
      </c>
      <c r="H127" s="105" t="str">
        <f>VLOOKUP(H125,Sheet2!$A$1:$B$10,2,FALSE)</f>
        <v>Unacceptable/No Response</v>
      </c>
      <c r="I127" s="105" t="str">
        <f>VLOOKUP(I125,Sheet2!$A$1:$B$10,2,FALSE)</f>
        <v>Unacceptable/No Response</v>
      </c>
      <c r="J127" s="105" t="str">
        <f>VLOOKUP(J125,Sheet2!$A$1:$B$10,2,FALSE)</f>
        <v>Unacceptable/No Response</v>
      </c>
      <c r="K127" s="105" t="str">
        <f>VLOOKUP(K125,Sheet2!$A$1:$B$10,2,FALSE)</f>
        <v>Unacceptable/No Response</v>
      </c>
      <c r="L127" s="105" t="str">
        <f>VLOOKUP(L125,Sheet2!$A$1:$B$10,2,FALSE)</f>
        <v>Unacceptable/No Response</v>
      </c>
      <c r="M127" s="105" t="str">
        <f>VLOOKUP(M125,Sheet2!$A$1:$B$10,2,FALSE)</f>
        <v>Unacceptable/No Response</v>
      </c>
      <c r="N127" s="106" t="str">
        <f>VLOOKUP(N125,Sheet2!$A$1:$B$10,2,FALSE)</f>
        <v>Unacceptable/No Response</v>
      </c>
      <c r="O127" s="43"/>
      <c r="P127" s="22"/>
      <c r="Q127" s="22"/>
      <c r="R127" s="22"/>
      <c r="S127" s="22"/>
      <c r="T127" s="22"/>
      <c r="U127" s="30"/>
    </row>
    <row r="128" spans="2:21" ht="109.5" customHeight="1" thickBot="1" x14ac:dyDescent="0.25">
      <c r="B128" s="228"/>
      <c r="C128" s="231"/>
      <c r="D128" s="171"/>
      <c r="E128" s="120" t="s">
        <v>28</v>
      </c>
      <c r="F128" s="103"/>
      <c r="G128" s="103"/>
      <c r="H128" s="103"/>
      <c r="I128" s="103"/>
      <c r="J128" s="103"/>
      <c r="K128" s="103"/>
      <c r="L128" s="103"/>
      <c r="M128" s="103"/>
      <c r="N128" s="104"/>
      <c r="O128" s="43"/>
      <c r="P128" s="22"/>
      <c r="Q128" s="22"/>
      <c r="R128" s="22"/>
      <c r="S128" s="22"/>
      <c r="T128" s="22"/>
      <c r="U128" s="30"/>
    </row>
    <row r="129" spans="2:21" ht="44.25" customHeight="1" x14ac:dyDescent="0.2">
      <c r="B129" s="226">
        <v>4</v>
      </c>
      <c r="C129" s="229" t="s">
        <v>219</v>
      </c>
      <c r="D129" s="190" t="s">
        <v>238</v>
      </c>
      <c r="E129" s="232" t="s">
        <v>19</v>
      </c>
      <c r="F129" s="161" t="s">
        <v>84</v>
      </c>
      <c r="G129" s="161" t="s">
        <v>84</v>
      </c>
      <c r="H129" s="161" t="s">
        <v>84</v>
      </c>
      <c r="I129" s="161" t="s">
        <v>84</v>
      </c>
      <c r="J129" s="161" t="s">
        <v>84</v>
      </c>
      <c r="K129" s="161" t="s">
        <v>84</v>
      </c>
      <c r="L129" s="161" t="s">
        <v>84</v>
      </c>
      <c r="M129" s="161" t="s">
        <v>84</v>
      </c>
      <c r="N129" s="161" t="s">
        <v>84</v>
      </c>
      <c r="O129" s="37" t="s">
        <v>13</v>
      </c>
      <c r="P129" s="23" t="s">
        <v>13</v>
      </c>
      <c r="Q129" s="23" t="s">
        <v>13</v>
      </c>
      <c r="R129" s="23" t="s">
        <v>13</v>
      </c>
      <c r="S129" s="23" t="s">
        <v>13</v>
      </c>
      <c r="T129" s="23" t="s">
        <v>13</v>
      </c>
      <c r="U129" s="25" t="s">
        <v>13</v>
      </c>
    </row>
    <row r="130" spans="2:21" ht="81" customHeight="1" x14ac:dyDescent="0.2">
      <c r="B130" s="227"/>
      <c r="C130" s="230"/>
      <c r="D130" s="164" t="s">
        <v>98</v>
      </c>
      <c r="E130" s="233"/>
      <c r="F130" s="98" t="s">
        <v>86</v>
      </c>
      <c r="G130" s="98" t="s">
        <v>86</v>
      </c>
      <c r="H130" s="98" t="s">
        <v>86</v>
      </c>
      <c r="I130" s="98" t="s">
        <v>86</v>
      </c>
      <c r="J130" s="98" t="s">
        <v>86</v>
      </c>
      <c r="K130" s="98" t="s">
        <v>86</v>
      </c>
      <c r="L130" s="98" t="s">
        <v>86</v>
      </c>
      <c r="M130" s="98" t="s">
        <v>86</v>
      </c>
      <c r="N130" s="98" t="s">
        <v>86</v>
      </c>
      <c r="O130" s="38"/>
      <c r="P130" s="13"/>
      <c r="Q130" s="13"/>
      <c r="R130" s="13"/>
      <c r="S130" s="13"/>
      <c r="T130" s="13"/>
      <c r="U130" s="16"/>
    </row>
    <row r="131" spans="2:21" ht="44.25" x14ac:dyDescent="0.2">
      <c r="B131" s="227"/>
      <c r="C131" s="230"/>
      <c r="D131" s="170"/>
      <c r="E131" s="233"/>
      <c r="F131" s="161" t="s">
        <v>85</v>
      </c>
      <c r="G131" s="161" t="s">
        <v>85</v>
      </c>
      <c r="H131" s="161" t="s">
        <v>85</v>
      </c>
      <c r="I131" s="161" t="s">
        <v>85</v>
      </c>
      <c r="J131" s="161" t="s">
        <v>85</v>
      </c>
      <c r="K131" s="161" t="s">
        <v>85</v>
      </c>
      <c r="L131" s="161" t="s">
        <v>85</v>
      </c>
      <c r="M131" s="161" t="s">
        <v>85</v>
      </c>
      <c r="N131" s="161" t="s">
        <v>85</v>
      </c>
      <c r="O131" s="37" t="s">
        <v>14</v>
      </c>
      <c r="P131" s="23" t="s">
        <v>14</v>
      </c>
      <c r="Q131" s="23" t="s">
        <v>14</v>
      </c>
      <c r="R131" s="23" t="s">
        <v>14</v>
      </c>
      <c r="S131" s="23" t="s">
        <v>14</v>
      </c>
      <c r="T131" s="23" t="s">
        <v>14</v>
      </c>
      <c r="U131" s="25" t="s">
        <v>14</v>
      </c>
    </row>
    <row r="132" spans="2:21" ht="81" customHeight="1" x14ac:dyDescent="0.2">
      <c r="B132" s="227"/>
      <c r="C132" s="230"/>
      <c r="D132" s="170"/>
      <c r="E132" s="234"/>
      <c r="F132" s="98" t="s">
        <v>86</v>
      </c>
      <c r="G132" s="98" t="s">
        <v>86</v>
      </c>
      <c r="H132" s="98" t="s">
        <v>86</v>
      </c>
      <c r="I132" s="98" t="s">
        <v>86</v>
      </c>
      <c r="J132" s="98" t="s">
        <v>86</v>
      </c>
      <c r="K132" s="98" t="s">
        <v>86</v>
      </c>
      <c r="L132" s="98" t="s">
        <v>86</v>
      </c>
      <c r="M132" s="98" t="s">
        <v>86</v>
      </c>
      <c r="N132" s="98" t="s">
        <v>86</v>
      </c>
      <c r="O132" s="39"/>
      <c r="P132" s="18"/>
      <c r="Q132" s="18"/>
      <c r="R132" s="18"/>
      <c r="S132" s="18"/>
      <c r="T132" s="18"/>
      <c r="U132" s="26"/>
    </row>
    <row r="133" spans="2:21" ht="31.5" x14ac:dyDescent="0.2">
      <c r="B133" s="227"/>
      <c r="C133" s="230"/>
      <c r="D133" s="170"/>
      <c r="E133" s="118" t="s">
        <v>15</v>
      </c>
      <c r="F133" s="99"/>
      <c r="G133" s="99"/>
      <c r="H133" s="99"/>
      <c r="I133" s="99"/>
      <c r="J133" s="99"/>
      <c r="K133" s="99"/>
      <c r="L133" s="99"/>
      <c r="M133" s="99"/>
      <c r="N133" s="100"/>
      <c r="O133" s="40">
        <v>0</v>
      </c>
      <c r="P133" s="19">
        <v>0</v>
      </c>
      <c r="Q133" s="19">
        <v>0</v>
      </c>
      <c r="R133" s="19">
        <v>0</v>
      </c>
      <c r="S133" s="19">
        <v>0</v>
      </c>
      <c r="T133" s="19">
        <v>0</v>
      </c>
      <c r="U133" s="27">
        <v>0</v>
      </c>
    </row>
    <row r="134" spans="2:21" ht="31.5" x14ac:dyDescent="0.2">
      <c r="B134" s="227"/>
      <c r="C134" s="230"/>
      <c r="D134" s="170"/>
      <c r="E134" s="118" t="s">
        <v>16</v>
      </c>
      <c r="F134" s="99"/>
      <c r="G134" s="99"/>
      <c r="H134" s="99"/>
      <c r="I134" s="99"/>
      <c r="J134" s="99"/>
      <c r="K134" s="99"/>
      <c r="L134" s="99"/>
      <c r="M134" s="99"/>
      <c r="N134" s="100"/>
      <c r="O134" s="41">
        <v>0</v>
      </c>
      <c r="P134" s="20">
        <v>0</v>
      </c>
      <c r="Q134" s="20">
        <v>0</v>
      </c>
      <c r="R134" s="20">
        <v>0</v>
      </c>
      <c r="S134" s="20">
        <v>0</v>
      </c>
      <c r="T134" s="20">
        <v>0</v>
      </c>
      <c r="U134" s="28">
        <v>0</v>
      </c>
    </row>
    <row r="135" spans="2:21" ht="31.5" x14ac:dyDescent="0.2">
      <c r="B135" s="227"/>
      <c r="C135" s="230"/>
      <c r="D135" s="170"/>
      <c r="E135" s="118" t="s">
        <v>27</v>
      </c>
      <c r="F135" s="99"/>
      <c r="G135" s="99"/>
      <c r="H135" s="99"/>
      <c r="I135" s="99"/>
      <c r="J135" s="99"/>
      <c r="K135" s="99"/>
      <c r="L135" s="99"/>
      <c r="M135" s="99"/>
      <c r="N135" s="100"/>
      <c r="O135" s="41">
        <v>0</v>
      </c>
      <c r="P135" s="20">
        <v>0</v>
      </c>
      <c r="Q135" s="20">
        <v>0</v>
      </c>
      <c r="R135" s="20">
        <v>0</v>
      </c>
      <c r="S135" s="20">
        <v>0</v>
      </c>
      <c r="T135" s="20">
        <v>0</v>
      </c>
      <c r="U135" s="28">
        <v>0</v>
      </c>
    </row>
    <row r="136" spans="2:21" ht="15.75" x14ac:dyDescent="0.2">
      <c r="B136" s="227"/>
      <c r="C136" s="230"/>
      <c r="D136" s="170"/>
      <c r="E136" s="118" t="s">
        <v>17</v>
      </c>
      <c r="F136" s="99">
        <v>5</v>
      </c>
      <c r="G136" s="99"/>
      <c r="H136" s="99"/>
      <c r="I136" s="99"/>
      <c r="J136" s="99"/>
      <c r="K136" s="99"/>
      <c r="L136" s="99"/>
      <c r="M136" s="99"/>
      <c r="N136" s="100"/>
      <c r="O136" s="42">
        <v>0</v>
      </c>
      <c r="P136" s="21">
        <v>0</v>
      </c>
      <c r="Q136" s="21">
        <v>0</v>
      </c>
      <c r="R136" s="21">
        <v>0</v>
      </c>
      <c r="S136" s="21">
        <v>0</v>
      </c>
      <c r="T136" s="21">
        <v>0</v>
      </c>
      <c r="U136" s="29">
        <v>0</v>
      </c>
    </row>
    <row r="137" spans="2:21" ht="33" customHeight="1" thickBot="1" x14ac:dyDescent="0.25">
      <c r="B137" s="227"/>
      <c r="C137" s="230"/>
      <c r="D137" s="170"/>
      <c r="E137" s="118" t="s">
        <v>2</v>
      </c>
      <c r="F137" s="101">
        <f>F136/5*B129</f>
        <v>4</v>
      </c>
      <c r="G137" s="101">
        <f t="shared" ref="G137:N137" si="20">G136/5*$B$118</f>
        <v>0</v>
      </c>
      <c r="H137" s="101">
        <f t="shared" si="20"/>
        <v>0</v>
      </c>
      <c r="I137" s="101">
        <f t="shared" si="20"/>
        <v>0</v>
      </c>
      <c r="J137" s="101">
        <f t="shared" si="20"/>
        <v>0</v>
      </c>
      <c r="K137" s="101">
        <f t="shared" si="20"/>
        <v>0</v>
      </c>
      <c r="L137" s="101">
        <f t="shared" si="20"/>
        <v>0</v>
      </c>
      <c r="M137" s="101">
        <f t="shared" si="20"/>
        <v>0</v>
      </c>
      <c r="N137" s="101">
        <f t="shared" si="20"/>
        <v>0</v>
      </c>
      <c r="O137" s="44">
        <f t="shared" ref="O137:T137" si="21">O136/5*5</f>
        <v>0</v>
      </c>
      <c r="P137" s="24">
        <f t="shared" si="21"/>
        <v>0</v>
      </c>
      <c r="Q137" s="24">
        <f t="shared" si="21"/>
        <v>0</v>
      </c>
      <c r="R137" s="24">
        <f t="shared" si="21"/>
        <v>0</v>
      </c>
      <c r="S137" s="24">
        <f t="shared" si="21"/>
        <v>0</v>
      </c>
      <c r="T137" s="24">
        <f t="shared" si="21"/>
        <v>0</v>
      </c>
      <c r="U137" s="31">
        <f>U136/5*5</f>
        <v>0</v>
      </c>
    </row>
    <row r="138" spans="2:21" ht="76.900000000000006" customHeight="1" x14ac:dyDescent="0.25">
      <c r="B138" s="227"/>
      <c r="C138" s="230"/>
      <c r="D138" s="170"/>
      <c r="E138" s="119" t="s">
        <v>29</v>
      </c>
      <c r="F138" s="105" t="str">
        <f>VLOOKUP($F136,Sheet2!$A$1:$B$10,2,FALSE)</f>
        <v>Standard of response is Very High</v>
      </c>
      <c r="G138" s="105" t="str">
        <f>VLOOKUP(G136,Sheet2!$A$1:$B$10,2,FALSE)</f>
        <v>Unacceptable/No Response</v>
      </c>
      <c r="H138" s="105" t="str">
        <f>VLOOKUP(H136,Sheet2!$A$1:$B$10,2,FALSE)</f>
        <v>Unacceptable/No Response</v>
      </c>
      <c r="I138" s="105" t="str">
        <f>VLOOKUP(I136,Sheet2!$A$1:$B$10,2,FALSE)</f>
        <v>Unacceptable/No Response</v>
      </c>
      <c r="J138" s="105" t="str">
        <f>VLOOKUP(J136,Sheet2!$A$1:$B$10,2,FALSE)</f>
        <v>Unacceptable/No Response</v>
      </c>
      <c r="K138" s="105" t="str">
        <f>VLOOKUP(K136,Sheet2!$A$1:$B$10,2,FALSE)</f>
        <v>Unacceptable/No Response</v>
      </c>
      <c r="L138" s="105" t="str">
        <f>VLOOKUP(L136,Sheet2!$A$1:$B$10,2,FALSE)</f>
        <v>Unacceptable/No Response</v>
      </c>
      <c r="M138" s="105" t="str">
        <f>VLOOKUP(M136,Sheet2!$A$1:$B$10,2,FALSE)</f>
        <v>Unacceptable/No Response</v>
      </c>
      <c r="N138" s="106" t="str">
        <f>VLOOKUP(N136,Sheet2!$A$1:$B$10,2,FALSE)</f>
        <v>Unacceptable/No Response</v>
      </c>
      <c r="O138" s="43"/>
      <c r="P138" s="22"/>
      <c r="Q138" s="22"/>
      <c r="R138" s="22"/>
      <c r="S138" s="22"/>
      <c r="T138" s="22"/>
      <c r="U138" s="30"/>
    </row>
    <row r="139" spans="2:21" ht="109.5" customHeight="1" thickBot="1" x14ac:dyDescent="0.25">
      <c r="B139" s="228"/>
      <c r="C139" s="231"/>
      <c r="D139" s="171"/>
      <c r="E139" s="120" t="s">
        <v>28</v>
      </c>
      <c r="F139" s="103"/>
      <c r="G139" s="103"/>
      <c r="H139" s="103"/>
      <c r="I139" s="103"/>
      <c r="J139" s="103"/>
      <c r="K139" s="103"/>
      <c r="L139" s="103"/>
      <c r="M139" s="103"/>
      <c r="N139" s="104"/>
      <c r="O139" s="43"/>
      <c r="P139" s="22"/>
      <c r="Q139" s="22"/>
      <c r="R139" s="22"/>
      <c r="S139" s="22"/>
      <c r="T139" s="22"/>
      <c r="U139" s="30"/>
    </row>
    <row r="140" spans="2:21" ht="44.25" customHeight="1" x14ac:dyDescent="0.2">
      <c r="B140" s="226">
        <v>4</v>
      </c>
      <c r="C140" s="229" t="s">
        <v>220</v>
      </c>
      <c r="D140" s="190" t="s">
        <v>238</v>
      </c>
      <c r="E140" s="232" t="s">
        <v>97</v>
      </c>
      <c r="F140" s="161" t="s">
        <v>84</v>
      </c>
      <c r="G140" s="161" t="s">
        <v>84</v>
      </c>
      <c r="H140" s="161" t="s">
        <v>84</v>
      </c>
      <c r="I140" s="161" t="s">
        <v>84</v>
      </c>
      <c r="J140" s="161" t="s">
        <v>84</v>
      </c>
      <c r="K140" s="161" t="s">
        <v>84</v>
      </c>
      <c r="L140" s="161" t="s">
        <v>84</v>
      </c>
      <c r="M140" s="161" t="s">
        <v>84</v>
      </c>
      <c r="N140" s="161" t="s">
        <v>84</v>
      </c>
      <c r="O140" s="37" t="s">
        <v>13</v>
      </c>
      <c r="P140" s="23" t="s">
        <v>13</v>
      </c>
      <c r="Q140" s="23" t="s">
        <v>13</v>
      </c>
      <c r="R140" s="23" t="s">
        <v>13</v>
      </c>
      <c r="S140" s="23" t="s">
        <v>13</v>
      </c>
      <c r="T140" s="23" t="s">
        <v>13</v>
      </c>
      <c r="U140" s="25" t="s">
        <v>13</v>
      </c>
    </row>
    <row r="141" spans="2:21" ht="81" customHeight="1" x14ac:dyDescent="0.2">
      <c r="B141" s="227"/>
      <c r="C141" s="230"/>
      <c r="D141" s="164" t="s">
        <v>98</v>
      </c>
      <c r="E141" s="233"/>
      <c r="F141" s="98" t="s">
        <v>86</v>
      </c>
      <c r="G141" s="98" t="s">
        <v>86</v>
      </c>
      <c r="H141" s="98" t="s">
        <v>86</v>
      </c>
      <c r="I141" s="98" t="s">
        <v>86</v>
      </c>
      <c r="J141" s="98" t="s">
        <v>86</v>
      </c>
      <c r="K141" s="98" t="s">
        <v>86</v>
      </c>
      <c r="L141" s="98" t="s">
        <v>86</v>
      </c>
      <c r="M141" s="98" t="s">
        <v>86</v>
      </c>
      <c r="N141" s="98" t="s">
        <v>86</v>
      </c>
      <c r="O141" s="38"/>
      <c r="P141" s="13"/>
      <c r="Q141" s="13"/>
      <c r="R141" s="13"/>
      <c r="S141" s="13"/>
      <c r="T141" s="13"/>
      <c r="U141" s="16"/>
    </row>
    <row r="142" spans="2:21" ht="44.25" x14ac:dyDescent="0.2">
      <c r="B142" s="227"/>
      <c r="C142" s="230"/>
      <c r="D142" s="170"/>
      <c r="E142" s="233"/>
      <c r="F142" s="161" t="s">
        <v>85</v>
      </c>
      <c r="G142" s="161" t="s">
        <v>85</v>
      </c>
      <c r="H142" s="161" t="s">
        <v>85</v>
      </c>
      <c r="I142" s="161" t="s">
        <v>85</v>
      </c>
      <c r="J142" s="161" t="s">
        <v>85</v>
      </c>
      <c r="K142" s="161" t="s">
        <v>85</v>
      </c>
      <c r="L142" s="161" t="s">
        <v>85</v>
      </c>
      <c r="M142" s="161" t="s">
        <v>85</v>
      </c>
      <c r="N142" s="161" t="s">
        <v>85</v>
      </c>
      <c r="O142" s="37" t="s">
        <v>14</v>
      </c>
      <c r="P142" s="23" t="s">
        <v>14</v>
      </c>
      <c r="Q142" s="23" t="s">
        <v>14</v>
      </c>
      <c r="R142" s="23" t="s">
        <v>14</v>
      </c>
      <c r="S142" s="23" t="s">
        <v>14</v>
      </c>
      <c r="T142" s="23" t="s">
        <v>14</v>
      </c>
      <c r="U142" s="25" t="s">
        <v>14</v>
      </c>
    </row>
    <row r="143" spans="2:21" ht="81" customHeight="1" x14ac:dyDescent="0.2">
      <c r="B143" s="227"/>
      <c r="C143" s="230"/>
      <c r="D143" s="170"/>
      <c r="E143" s="234"/>
      <c r="F143" s="98" t="s">
        <v>86</v>
      </c>
      <c r="G143" s="98" t="s">
        <v>86</v>
      </c>
      <c r="H143" s="98" t="s">
        <v>86</v>
      </c>
      <c r="I143" s="98" t="s">
        <v>86</v>
      </c>
      <c r="J143" s="98" t="s">
        <v>86</v>
      </c>
      <c r="K143" s="98" t="s">
        <v>86</v>
      </c>
      <c r="L143" s="98" t="s">
        <v>86</v>
      </c>
      <c r="M143" s="98" t="s">
        <v>86</v>
      </c>
      <c r="N143" s="98" t="s">
        <v>86</v>
      </c>
      <c r="O143" s="39"/>
      <c r="P143" s="18"/>
      <c r="Q143" s="18"/>
      <c r="R143" s="18"/>
      <c r="S143" s="18"/>
      <c r="T143" s="18"/>
      <c r="U143" s="26"/>
    </row>
    <row r="144" spans="2:21" ht="31.5" x14ac:dyDescent="0.2">
      <c r="B144" s="227"/>
      <c r="C144" s="230"/>
      <c r="D144" s="170"/>
      <c r="E144" s="118" t="s">
        <v>15</v>
      </c>
      <c r="F144" s="99"/>
      <c r="G144" s="99"/>
      <c r="H144" s="99"/>
      <c r="I144" s="99"/>
      <c r="J144" s="99"/>
      <c r="K144" s="99"/>
      <c r="L144" s="99"/>
      <c r="M144" s="99"/>
      <c r="N144" s="100"/>
      <c r="O144" s="40">
        <v>0</v>
      </c>
      <c r="P144" s="19">
        <v>0</v>
      </c>
      <c r="Q144" s="19">
        <v>0</v>
      </c>
      <c r="R144" s="19">
        <v>0</v>
      </c>
      <c r="S144" s="19">
        <v>0</v>
      </c>
      <c r="T144" s="19">
        <v>0</v>
      </c>
      <c r="U144" s="27">
        <v>0</v>
      </c>
    </row>
    <row r="145" spans="2:21" ht="31.5" x14ac:dyDescent="0.2">
      <c r="B145" s="227"/>
      <c r="C145" s="230"/>
      <c r="D145" s="170"/>
      <c r="E145" s="118" t="s">
        <v>16</v>
      </c>
      <c r="F145" s="99"/>
      <c r="G145" s="99"/>
      <c r="H145" s="99"/>
      <c r="I145" s="99"/>
      <c r="J145" s="99"/>
      <c r="K145" s="99"/>
      <c r="L145" s="99"/>
      <c r="M145" s="99"/>
      <c r="N145" s="100"/>
      <c r="O145" s="41">
        <v>0</v>
      </c>
      <c r="P145" s="20">
        <v>0</v>
      </c>
      <c r="Q145" s="20">
        <v>0</v>
      </c>
      <c r="R145" s="20">
        <v>0</v>
      </c>
      <c r="S145" s="20">
        <v>0</v>
      </c>
      <c r="T145" s="20">
        <v>0</v>
      </c>
      <c r="U145" s="28">
        <v>0</v>
      </c>
    </row>
    <row r="146" spans="2:21" ht="31.5" x14ac:dyDescent="0.2">
      <c r="B146" s="227"/>
      <c r="C146" s="230"/>
      <c r="D146" s="170"/>
      <c r="E146" s="118" t="s">
        <v>27</v>
      </c>
      <c r="F146" s="99"/>
      <c r="G146" s="99"/>
      <c r="H146" s="99"/>
      <c r="I146" s="99"/>
      <c r="J146" s="99"/>
      <c r="K146" s="99"/>
      <c r="L146" s="99"/>
      <c r="M146" s="99"/>
      <c r="N146" s="100"/>
      <c r="O146" s="41">
        <v>0</v>
      </c>
      <c r="P146" s="20">
        <v>0</v>
      </c>
      <c r="Q146" s="20">
        <v>0</v>
      </c>
      <c r="R146" s="20">
        <v>0</v>
      </c>
      <c r="S146" s="20">
        <v>0</v>
      </c>
      <c r="T146" s="20">
        <v>0</v>
      </c>
      <c r="U146" s="28">
        <v>0</v>
      </c>
    </row>
    <row r="147" spans="2:21" ht="15.75" x14ac:dyDescent="0.2">
      <c r="B147" s="227"/>
      <c r="C147" s="230"/>
      <c r="D147" s="170"/>
      <c r="E147" s="118" t="s">
        <v>17</v>
      </c>
      <c r="F147" s="99">
        <v>5</v>
      </c>
      <c r="G147" s="99"/>
      <c r="H147" s="99"/>
      <c r="I147" s="99"/>
      <c r="J147" s="99"/>
      <c r="K147" s="99"/>
      <c r="L147" s="99"/>
      <c r="M147" s="99"/>
      <c r="N147" s="100"/>
      <c r="O147" s="42">
        <v>0</v>
      </c>
      <c r="P147" s="21">
        <v>0</v>
      </c>
      <c r="Q147" s="21">
        <v>0</v>
      </c>
      <c r="R147" s="21">
        <v>0</v>
      </c>
      <c r="S147" s="21">
        <v>0</v>
      </c>
      <c r="T147" s="21">
        <v>0</v>
      </c>
      <c r="U147" s="29">
        <v>0</v>
      </c>
    </row>
    <row r="148" spans="2:21" ht="33" customHeight="1" thickBot="1" x14ac:dyDescent="0.25">
      <c r="B148" s="227"/>
      <c r="C148" s="230"/>
      <c r="D148" s="170"/>
      <c r="E148" s="118" t="s">
        <v>2</v>
      </c>
      <c r="F148" s="101">
        <f>F147/5*B140</f>
        <v>4</v>
      </c>
      <c r="G148" s="101">
        <f t="shared" ref="G148:N148" si="22">G147/5*$B$118</f>
        <v>0</v>
      </c>
      <c r="H148" s="101">
        <f t="shared" si="22"/>
        <v>0</v>
      </c>
      <c r="I148" s="101">
        <f t="shared" si="22"/>
        <v>0</v>
      </c>
      <c r="J148" s="101">
        <f t="shared" si="22"/>
        <v>0</v>
      </c>
      <c r="K148" s="101">
        <f t="shared" si="22"/>
        <v>0</v>
      </c>
      <c r="L148" s="101">
        <f t="shared" si="22"/>
        <v>0</v>
      </c>
      <c r="M148" s="101">
        <f t="shared" si="22"/>
        <v>0</v>
      </c>
      <c r="N148" s="101">
        <f t="shared" si="22"/>
        <v>0</v>
      </c>
      <c r="O148" s="44">
        <f t="shared" ref="O148:T148" si="23">O147/5*5</f>
        <v>0</v>
      </c>
      <c r="P148" s="24">
        <f t="shared" si="23"/>
        <v>0</v>
      </c>
      <c r="Q148" s="24">
        <f t="shared" si="23"/>
        <v>0</v>
      </c>
      <c r="R148" s="24">
        <f t="shared" si="23"/>
        <v>0</v>
      </c>
      <c r="S148" s="24">
        <f t="shared" si="23"/>
        <v>0</v>
      </c>
      <c r="T148" s="24">
        <f t="shared" si="23"/>
        <v>0</v>
      </c>
      <c r="U148" s="31">
        <f>U147/5*5</f>
        <v>0</v>
      </c>
    </row>
    <row r="149" spans="2:21" ht="76.900000000000006" customHeight="1" x14ac:dyDescent="0.25">
      <c r="B149" s="227"/>
      <c r="C149" s="230"/>
      <c r="D149" s="170"/>
      <c r="E149" s="119" t="s">
        <v>29</v>
      </c>
      <c r="F149" s="105" t="str">
        <f>VLOOKUP($F147,Sheet2!$A$1:$B$10,2,FALSE)</f>
        <v>Standard of response is Very High</v>
      </c>
      <c r="G149" s="105" t="str">
        <f>VLOOKUP(G147,Sheet2!$A$1:$B$10,2,FALSE)</f>
        <v>Unacceptable/No Response</v>
      </c>
      <c r="H149" s="105" t="str">
        <f>VLOOKUP(H147,Sheet2!$A$1:$B$10,2,FALSE)</f>
        <v>Unacceptable/No Response</v>
      </c>
      <c r="I149" s="105" t="str">
        <f>VLOOKUP(I147,Sheet2!$A$1:$B$10,2,FALSE)</f>
        <v>Unacceptable/No Response</v>
      </c>
      <c r="J149" s="105" t="str">
        <f>VLOOKUP(J147,Sheet2!$A$1:$B$10,2,FALSE)</f>
        <v>Unacceptable/No Response</v>
      </c>
      <c r="K149" s="105" t="str">
        <f>VLOOKUP(K147,Sheet2!$A$1:$B$10,2,FALSE)</f>
        <v>Unacceptable/No Response</v>
      </c>
      <c r="L149" s="105" t="str">
        <f>VLOOKUP(L147,Sheet2!$A$1:$B$10,2,FALSE)</f>
        <v>Unacceptable/No Response</v>
      </c>
      <c r="M149" s="105" t="str">
        <f>VLOOKUP(M147,Sheet2!$A$1:$B$10,2,FALSE)</f>
        <v>Unacceptable/No Response</v>
      </c>
      <c r="N149" s="106" t="str">
        <f>VLOOKUP(N147,Sheet2!$A$1:$B$10,2,FALSE)</f>
        <v>Unacceptable/No Response</v>
      </c>
      <c r="O149" s="43"/>
      <c r="P149" s="22"/>
      <c r="Q149" s="22"/>
      <c r="R149" s="22"/>
      <c r="S149" s="22"/>
      <c r="T149" s="22"/>
      <c r="U149" s="30"/>
    </row>
    <row r="150" spans="2:21" ht="109.5" customHeight="1" thickBot="1" x14ac:dyDescent="0.25">
      <c r="B150" s="228"/>
      <c r="C150" s="231"/>
      <c r="D150" s="171"/>
      <c r="E150" s="120" t="s">
        <v>28</v>
      </c>
      <c r="F150" s="103"/>
      <c r="G150" s="103"/>
      <c r="H150" s="103"/>
      <c r="I150" s="103"/>
      <c r="J150" s="103"/>
      <c r="K150" s="103"/>
      <c r="L150" s="103"/>
      <c r="M150" s="103"/>
      <c r="N150" s="104"/>
      <c r="O150" s="43"/>
      <c r="P150" s="22"/>
      <c r="Q150" s="22"/>
      <c r="R150" s="22"/>
      <c r="S150" s="22"/>
      <c r="T150" s="22"/>
      <c r="U150" s="30"/>
    </row>
    <row r="151" spans="2:21" ht="44.25" customHeight="1" x14ac:dyDescent="0.2">
      <c r="B151" s="226">
        <v>6</v>
      </c>
      <c r="C151" s="229" t="s">
        <v>221</v>
      </c>
      <c r="D151" s="190" t="s">
        <v>238</v>
      </c>
      <c r="E151" s="232" t="s">
        <v>19</v>
      </c>
      <c r="F151" s="161" t="s">
        <v>84</v>
      </c>
      <c r="G151" s="161" t="s">
        <v>84</v>
      </c>
      <c r="H151" s="161" t="s">
        <v>84</v>
      </c>
      <c r="I151" s="161" t="s">
        <v>84</v>
      </c>
      <c r="J151" s="161" t="s">
        <v>84</v>
      </c>
      <c r="K151" s="161" t="s">
        <v>84</v>
      </c>
      <c r="L151" s="161" t="s">
        <v>84</v>
      </c>
      <c r="M151" s="161" t="s">
        <v>84</v>
      </c>
      <c r="N151" s="161" t="s">
        <v>84</v>
      </c>
      <c r="O151" s="37" t="s">
        <v>13</v>
      </c>
      <c r="P151" s="23" t="s">
        <v>13</v>
      </c>
      <c r="Q151" s="23" t="s">
        <v>13</v>
      </c>
      <c r="R151" s="23" t="s">
        <v>13</v>
      </c>
      <c r="S151" s="23" t="s">
        <v>13</v>
      </c>
      <c r="T151" s="23" t="s">
        <v>13</v>
      </c>
      <c r="U151" s="25" t="s">
        <v>13</v>
      </c>
    </row>
    <row r="152" spans="2:21" ht="81" customHeight="1" x14ac:dyDescent="0.2">
      <c r="B152" s="227"/>
      <c r="C152" s="230"/>
      <c r="D152" s="164" t="s">
        <v>98</v>
      </c>
      <c r="E152" s="233"/>
      <c r="F152" s="98" t="s">
        <v>86</v>
      </c>
      <c r="G152" s="98" t="s">
        <v>86</v>
      </c>
      <c r="H152" s="98" t="s">
        <v>86</v>
      </c>
      <c r="I152" s="98" t="s">
        <v>86</v>
      </c>
      <c r="J152" s="98" t="s">
        <v>86</v>
      </c>
      <c r="K152" s="98" t="s">
        <v>86</v>
      </c>
      <c r="L152" s="98" t="s">
        <v>86</v>
      </c>
      <c r="M152" s="98" t="s">
        <v>86</v>
      </c>
      <c r="N152" s="98" t="s">
        <v>86</v>
      </c>
      <c r="O152" s="38"/>
      <c r="P152" s="13"/>
      <c r="Q152" s="13"/>
      <c r="R152" s="13"/>
      <c r="S152" s="13"/>
      <c r="T152" s="13"/>
      <c r="U152" s="16"/>
    </row>
    <row r="153" spans="2:21" ht="44.25" x14ac:dyDescent="0.2">
      <c r="B153" s="227"/>
      <c r="C153" s="230"/>
      <c r="D153" s="170"/>
      <c r="E153" s="233"/>
      <c r="F153" s="161" t="s">
        <v>85</v>
      </c>
      <c r="G153" s="161" t="s">
        <v>85</v>
      </c>
      <c r="H153" s="161" t="s">
        <v>85</v>
      </c>
      <c r="I153" s="161" t="s">
        <v>85</v>
      </c>
      <c r="J153" s="161" t="s">
        <v>85</v>
      </c>
      <c r="K153" s="161" t="s">
        <v>85</v>
      </c>
      <c r="L153" s="161" t="s">
        <v>85</v>
      </c>
      <c r="M153" s="161" t="s">
        <v>85</v>
      </c>
      <c r="N153" s="161" t="s">
        <v>85</v>
      </c>
      <c r="O153" s="37" t="s">
        <v>14</v>
      </c>
      <c r="P153" s="23" t="s">
        <v>14</v>
      </c>
      <c r="Q153" s="23" t="s">
        <v>14</v>
      </c>
      <c r="R153" s="23" t="s">
        <v>14</v>
      </c>
      <c r="S153" s="23" t="s">
        <v>14</v>
      </c>
      <c r="T153" s="23" t="s">
        <v>14</v>
      </c>
      <c r="U153" s="25" t="s">
        <v>14</v>
      </c>
    </row>
    <row r="154" spans="2:21" ht="81" customHeight="1" x14ac:dyDescent="0.2">
      <c r="B154" s="227"/>
      <c r="C154" s="230"/>
      <c r="D154" s="170"/>
      <c r="E154" s="234"/>
      <c r="F154" s="98" t="s">
        <v>86</v>
      </c>
      <c r="G154" s="98" t="s">
        <v>86</v>
      </c>
      <c r="H154" s="98" t="s">
        <v>86</v>
      </c>
      <c r="I154" s="98" t="s">
        <v>86</v>
      </c>
      <c r="J154" s="98" t="s">
        <v>86</v>
      </c>
      <c r="K154" s="98" t="s">
        <v>86</v>
      </c>
      <c r="L154" s="98" t="s">
        <v>86</v>
      </c>
      <c r="M154" s="98" t="s">
        <v>86</v>
      </c>
      <c r="N154" s="98" t="s">
        <v>86</v>
      </c>
      <c r="O154" s="39"/>
      <c r="P154" s="18"/>
      <c r="Q154" s="18"/>
      <c r="R154" s="18"/>
      <c r="S154" s="18"/>
      <c r="T154" s="18"/>
      <c r="U154" s="26"/>
    </row>
    <row r="155" spans="2:21" ht="31.5" x14ac:dyDescent="0.2">
      <c r="B155" s="227"/>
      <c r="C155" s="230"/>
      <c r="D155" s="170"/>
      <c r="E155" s="118" t="s">
        <v>15</v>
      </c>
      <c r="F155" s="99"/>
      <c r="G155" s="99"/>
      <c r="H155" s="99"/>
      <c r="I155" s="99"/>
      <c r="J155" s="99"/>
      <c r="K155" s="99"/>
      <c r="L155" s="99"/>
      <c r="M155" s="99"/>
      <c r="N155" s="100"/>
      <c r="O155" s="40">
        <v>0</v>
      </c>
      <c r="P155" s="19">
        <v>0</v>
      </c>
      <c r="Q155" s="19">
        <v>0</v>
      </c>
      <c r="R155" s="19">
        <v>0</v>
      </c>
      <c r="S155" s="19">
        <v>0</v>
      </c>
      <c r="T155" s="19">
        <v>0</v>
      </c>
      <c r="U155" s="27">
        <v>0</v>
      </c>
    </row>
    <row r="156" spans="2:21" ht="31.5" x14ac:dyDescent="0.2">
      <c r="B156" s="227"/>
      <c r="C156" s="230"/>
      <c r="D156" s="170"/>
      <c r="E156" s="118" t="s">
        <v>16</v>
      </c>
      <c r="F156" s="99"/>
      <c r="G156" s="99"/>
      <c r="H156" s="99"/>
      <c r="I156" s="99"/>
      <c r="J156" s="99"/>
      <c r="K156" s="99"/>
      <c r="L156" s="99"/>
      <c r="M156" s="99"/>
      <c r="N156" s="100"/>
      <c r="O156" s="41">
        <v>0</v>
      </c>
      <c r="P156" s="20">
        <v>0</v>
      </c>
      <c r="Q156" s="20">
        <v>0</v>
      </c>
      <c r="R156" s="20">
        <v>0</v>
      </c>
      <c r="S156" s="20">
        <v>0</v>
      </c>
      <c r="T156" s="20">
        <v>0</v>
      </c>
      <c r="U156" s="28">
        <v>0</v>
      </c>
    </row>
    <row r="157" spans="2:21" ht="31.5" x14ac:dyDescent="0.2">
      <c r="B157" s="227"/>
      <c r="C157" s="230"/>
      <c r="D157" s="170"/>
      <c r="E157" s="118" t="s">
        <v>27</v>
      </c>
      <c r="F157" s="99"/>
      <c r="G157" s="99"/>
      <c r="H157" s="99"/>
      <c r="I157" s="99"/>
      <c r="J157" s="99"/>
      <c r="K157" s="99"/>
      <c r="L157" s="99"/>
      <c r="M157" s="99"/>
      <c r="N157" s="100"/>
      <c r="O157" s="41">
        <v>0</v>
      </c>
      <c r="P157" s="20">
        <v>0</v>
      </c>
      <c r="Q157" s="20">
        <v>0</v>
      </c>
      <c r="R157" s="20">
        <v>0</v>
      </c>
      <c r="S157" s="20">
        <v>0</v>
      </c>
      <c r="T157" s="20">
        <v>0</v>
      </c>
      <c r="U157" s="28">
        <v>0</v>
      </c>
    </row>
    <row r="158" spans="2:21" ht="15.75" x14ac:dyDescent="0.2">
      <c r="B158" s="227"/>
      <c r="C158" s="230"/>
      <c r="D158" s="170"/>
      <c r="E158" s="118" t="s">
        <v>17</v>
      </c>
      <c r="F158" s="99">
        <v>5</v>
      </c>
      <c r="G158" s="99"/>
      <c r="H158" s="99"/>
      <c r="I158" s="99"/>
      <c r="J158" s="99"/>
      <c r="K158" s="99"/>
      <c r="L158" s="99"/>
      <c r="M158" s="99"/>
      <c r="N158" s="100"/>
      <c r="O158" s="42">
        <v>0</v>
      </c>
      <c r="P158" s="21">
        <v>0</v>
      </c>
      <c r="Q158" s="21">
        <v>0</v>
      </c>
      <c r="R158" s="21">
        <v>0</v>
      </c>
      <c r="S158" s="21">
        <v>0</v>
      </c>
      <c r="T158" s="21">
        <v>0</v>
      </c>
      <c r="U158" s="29">
        <v>0</v>
      </c>
    </row>
    <row r="159" spans="2:21" ht="33" customHeight="1" thickBot="1" x14ac:dyDescent="0.25">
      <c r="B159" s="227"/>
      <c r="C159" s="230"/>
      <c r="D159" s="170"/>
      <c r="E159" s="118" t="s">
        <v>2</v>
      </c>
      <c r="F159" s="101">
        <f>F158/5*B151</f>
        <v>6</v>
      </c>
      <c r="G159" s="101">
        <f t="shared" ref="G159:N159" si="24">G158/5*$B$118</f>
        <v>0</v>
      </c>
      <c r="H159" s="101">
        <f t="shared" si="24"/>
        <v>0</v>
      </c>
      <c r="I159" s="101">
        <f t="shared" si="24"/>
        <v>0</v>
      </c>
      <c r="J159" s="101">
        <f t="shared" si="24"/>
        <v>0</v>
      </c>
      <c r="K159" s="101">
        <f t="shared" si="24"/>
        <v>0</v>
      </c>
      <c r="L159" s="101">
        <f t="shared" si="24"/>
        <v>0</v>
      </c>
      <c r="M159" s="101">
        <f t="shared" si="24"/>
        <v>0</v>
      </c>
      <c r="N159" s="101">
        <f t="shared" si="24"/>
        <v>0</v>
      </c>
      <c r="O159" s="44">
        <f t="shared" ref="O159:T159" si="25">O158/5*5</f>
        <v>0</v>
      </c>
      <c r="P159" s="24">
        <f t="shared" si="25"/>
        <v>0</v>
      </c>
      <c r="Q159" s="24">
        <f t="shared" si="25"/>
        <v>0</v>
      </c>
      <c r="R159" s="24">
        <f t="shared" si="25"/>
        <v>0</v>
      </c>
      <c r="S159" s="24">
        <f t="shared" si="25"/>
        <v>0</v>
      </c>
      <c r="T159" s="24">
        <f t="shared" si="25"/>
        <v>0</v>
      </c>
      <c r="U159" s="31">
        <f>U158/5*5</f>
        <v>0</v>
      </c>
    </row>
    <row r="160" spans="2:21" ht="76.900000000000006" customHeight="1" x14ac:dyDescent="0.25">
      <c r="B160" s="227"/>
      <c r="C160" s="230"/>
      <c r="D160" s="170"/>
      <c r="E160" s="119" t="s">
        <v>29</v>
      </c>
      <c r="F160" s="105" t="str">
        <f>VLOOKUP($F158,Sheet2!$A$1:$B$10,2,FALSE)</f>
        <v>Standard of response is Very High</v>
      </c>
      <c r="G160" s="105" t="str">
        <f>VLOOKUP(G158,Sheet2!$A$1:$B$10,2,FALSE)</f>
        <v>Unacceptable/No Response</v>
      </c>
      <c r="H160" s="105" t="str">
        <f>VLOOKUP(H158,Sheet2!$A$1:$B$10,2,FALSE)</f>
        <v>Unacceptable/No Response</v>
      </c>
      <c r="I160" s="105" t="str">
        <f>VLOOKUP(I158,Sheet2!$A$1:$B$10,2,FALSE)</f>
        <v>Unacceptable/No Response</v>
      </c>
      <c r="J160" s="105" t="str">
        <f>VLOOKUP(J158,Sheet2!$A$1:$B$10,2,FALSE)</f>
        <v>Unacceptable/No Response</v>
      </c>
      <c r="K160" s="105" t="str">
        <f>VLOOKUP(K158,Sheet2!$A$1:$B$10,2,FALSE)</f>
        <v>Unacceptable/No Response</v>
      </c>
      <c r="L160" s="105" t="str">
        <f>VLOOKUP(L158,Sheet2!$A$1:$B$10,2,FALSE)</f>
        <v>Unacceptable/No Response</v>
      </c>
      <c r="M160" s="105" t="str">
        <f>VLOOKUP(M158,Sheet2!$A$1:$B$10,2,FALSE)</f>
        <v>Unacceptable/No Response</v>
      </c>
      <c r="N160" s="106" t="str">
        <f>VLOOKUP(N158,Sheet2!$A$1:$B$10,2,FALSE)</f>
        <v>Unacceptable/No Response</v>
      </c>
      <c r="O160" s="43"/>
      <c r="P160" s="22"/>
      <c r="Q160" s="22"/>
      <c r="R160" s="22"/>
      <c r="S160" s="22"/>
      <c r="T160" s="22"/>
      <c r="U160" s="30"/>
    </row>
    <row r="161" spans="2:21" ht="109.5" customHeight="1" thickBot="1" x14ac:dyDescent="0.25">
      <c r="B161" s="228"/>
      <c r="C161" s="231"/>
      <c r="D161" s="171"/>
      <c r="E161" s="120" t="s">
        <v>28</v>
      </c>
      <c r="F161" s="103"/>
      <c r="G161" s="103"/>
      <c r="H161" s="103"/>
      <c r="I161" s="103"/>
      <c r="J161" s="103"/>
      <c r="K161" s="103"/>
      <c r="L161" s="103"/>
      <c r="M161" s="103"/>
      <c r="N161" s="104"/>
      <c r="O161" s="43"/>
      <c r="P161" s="22"/>
      <c r="Q161" s="22"/>
      <c r="R161" s="22"/>
      <c r="S161" s="22"/>
      <c r="T161" s="22"/>
      <c r="U161" s="30"/>
    </row>
    <row r="162" spans="2:21" ht="44.25" customHeight="1" x14ac:dyDescent="0.2">
      <c r="B162" s="226">
        <v>6</v>
      </c>
      <c r="C162" s="229" t="s">
        <v>239</v>
      </c>
      <c r="D162" s="190" t="s">
        <v>238</v>
      </c>
      <c r="E162" s="232" t="s">
        <v>97</v>
      </c>
      <c r="F162" s="161" t="s">
        <v>84</v>
      </c>
      <c r="G162" s="161" t="s">
        <v>84</v>
      </c>
      <c r="H162" s="161" t="s">
        <v>84</v>
      </c>
      <c r="I162" s="161" t="s">
        <v>84</v>
      </c>
      <c r="J162" s="161" t="s">
        <v>84</v>
      </c>
      <c r="K162" s="161" t="s">
        <v>84</v>
      </c>
      <c r="L162" s="161" t="s">
        <v>84</v>
      </c>
      <c r="M162" s="161" t="s">
        <v>84</v>
      </c>
      <c r="N162" s="161" t="s">
        <v>84</v>
      </c>
      <c r="O162" s="37" t="s">
        <v>13</v>
      </c>
      <c r="P162" s="23" t="s">
        <v>13</v>
      </c>
      <c r="Q162" s="23" t="s">
        <v>13</v>
      </c>
      <c r="R162" s="23" t="s">
        <v>13</v>
      </c>
      <c r="S162" s="23" t="s">
        <v>13</v>
      </c>
      <c r="T162" s="23" t="s">
        <v>13</v>
      </c>
      <c r="U162" s="25" t="s">
        <v>13</v>
      </c>
    </row>
    <row r="163" spans="2:21" ht="81" customHeight="1" x14ac:dyDescent="0.2">
      <c r="B163" s="227"/>
      <c r="C163" s="230"/>
      <c r="D163" s="164" t="s">
        <v>247</v>
      </c>
      <c r="E163" s="233"/>
      <c r="F163" s="98" t="s">
        <v>86</v>
      </c>
      <c r="G163" s="98" t="s">
        <v>86</v>
      </c>
      <c r="H163" s="98" t="s">
        <v>86</v>
      </c>
      <c r="I163" s="98" t="s">
        <v>86</v>
      </c>
      <c r="J163" s="98" t="s">
        <v>86</v>
      </c>
      <c r="K163" s="98" t="s">
        <v>86</v>
      </c>
      <c r="L163" s="98" t="s">
        <v>86</v>
      </c>
      <c r="M163" s="98" t="s">
        <v>86</v>
      </c>
      <c r="N163" s="98" t="s">
        <v>86</v>
      </c>
      <c r="O163" s="38"/>
      <c r="P163" s="13"/>
      <c r="Q163" s="13"/>
      <c r="R163" s="13"/>
      <c r="S163" s="13"/>
      <c r="T163" s="13"/>
      <c r="U163" s="16"/>
    </row>
    <row r="164" spans="2:21" ht="44.25" x14ac:dyDescent="0.2">
      <c r="B164" s="227"/>
      <c r="C164" s="230"/>
      <c r="D164" s="170"/>
      <c r="E164" s="233"/>
      <c r="F164" s="161" t="s">
        <v>85</v>
      </c>
      <c r="G164" s="161" t="s">
        <v>85</v>
      </c>
      <c r="H164" s="161" t="s">
        <v>85</v>
      </c>
      <c r="I164" s="161" t="s">
        <v>85</v>
      </c>
      <c r="J164" s="161" t="s">
        <v>85</v>
      </c>
      <c r="K164" s="161" t="s">
        <v>85</v>
      </c>
      <c r="L164" s="161" t="s">
        <v>85</v>
      </c>
      <c r="M164" s="161" t="s">
        <v>85</v>
      </c>
      <c r="N164" s="161" t="s">
        <v>85</v>
      </c>
      <c r="O164" s="37" t="s">
        <v>14</v>
      </c>
      <c r="P164" s="23" t="s">
        <v>14</v>
      </c>
      <c r="Q164" s="23" t="s">
        <v>14</v>
      </c>
      <c r="R164" s="23" t="s">
        <v>14</v>
      </c>
      <c r="S164" s="23" t="s">
        <v>14</v>
      </c>
      <c r="T164" s="23" t="s">
        <v>14</v>
      </c>
      <c r="U164" s="25" t="s">
        <v>14</v>
      </c>
    </row>
    <row r="165" spans="2:21" ht="81" customHeight="1" x14ac:dyDescent="0.2">
      <c r="B165" s="227"/>
      <c r="C165" s="230"/>
      <c r="D165" s="170"/>
      <c r="E165" s="234"/>
      <c r="F165" s="98" t="s">
        <v>86</v>
      </c>
      <c r="G165" s="98" t="s">
        <v>86</v>
      </c>
      <c r="H165" s="98" t="s">
        <v>86</v>
      </c>
      <c r="I165" s="98" t="s">
        <v>86</v>
      </c>
      <c r="J165" s="98" t="s">
        <v>86</v>
      </c>
      <c r="K165" s="98" t="s">
        <v>86</v>
      </c>
      <c r="L165" s="98" t="s">
        <v>86</v>
      </c>
      <c r="M165" s="98" t="s">
        <v>86</v>
      </c>
      <c r="N165" s="98" t="s">
        <v>86</v>
      </c>
      <c r="O165" s="39"/>
      <c r="P165" s="18"/>
      <c r="Q165" s="18"/>
      <c r="R165" s="18"/>
      <c r="S165" s="18"/>
      <c r="T165" s="18"/>
      <c r="U165" s="26"/>
    </row>
    <row r="166" spans="2:21" ht="31.5" x14ac:dyDescent="0.2">
      <c r="B166" s="227"/>
      <c r="C166" s="230"/>
      <c r="D166" s="170"/>
      <c r="E166" s="118" t="s">
        <v>15</v>
      </c>
      <c r="F166" s="99"/>
      <c r="G166" s="99"/>
      <c r="H166" s="99"/>
      <c r="I166" s="99"/>
      <c r="J166" s="99"/>
      <c r="K166" s="99"/>
      <c r="L166" s="99"/>
      <c r="M166" s="99"/>
      <c r="N166" s="100"/>
      <c r="O166" s="40">
        <v>0</v>
      </c>
      <c r="P166" s="19">
        <v>0</v>
      </c>
      <c r="Q166" s="19">
        <v>0</v>
      </c>
      <c r="R166" s="19">
        <v>0</v>
      </c>
      <c r="S166" s="19">
        <v>0</v>
      </c>
      <c r="T166" s="19">
        <v>0</v>
      </c>
      <c r="U166" s="27">
        <v>0</v>
      </c>
    </row>
    <row r="167" spans="2:21" ht="31.5" x14ac:dyDescent="0.2">
      <c r="B167" s="227"/>
      <c r="C167" s="230"/>
      <c r="D167" s="170"/>
      <c r="E167" s="118" t="s">
        <v>16</v>
      </c>
      <c r="F167" s="99"/>
      <c r="G167" s="99"/>
      <c r="H167" s="99"/>
      <c r="I167" s="99"/>
      <c r="J167" s="99"/>
      <c r="K167" s="99"/>
      <c r="L167" s="99"/>
      <c r="M167" s="99"/>
      <c r="N167" s="100"/>
      <c r="O167" s="41">
        <v>0</v>
      </c>
      <c r="P167" s="20">
        <v>0</v>
      </c>
      <c r="Q167" s="20">
        <v>0</v>
      </c>
      <c r="R167" s="20">
        <v>0</v>
      </c>
      <c r="S167" s="20">
        <v>0</v>
      </c>
      <c r="T167" s="20">
        <v>0</v>
      </c>
      <c r="U167" s="28">
        <v>0</v>
      </c>
    </row>
    <row r="168" spans="2:21" ht="31.5" x14ac:dyDescent="0.2">
      <c r="B168" s="227"/>
      <c r="C168" s="230"/>
      <c r="D168" s="170"/>
      <c r="E168" s="118" t="s">
        <v>27</v>
      </c>
      <c r="F168" s="99"/>
      <c r="G168" s="99"/>
      <c r="H168" s="99"/>
      <c r="I168" s="99"/>
      <c r="J168" s="99"/>
      <c r="K168" s="99"/>
      <c r="L168" s="99"/>
      <c r="M168" s="99"/>
      <c r="N168" s="100"/>
      <c r="O168" s="41">
        <v>0</v>
      </c>
      <c r="P168" s="20">
        <v>0</v>
      </c>
      <c r="Q168" s="20">
        <v>0</v>
      </c>
      <c r="R168" s="20">
        <v>0</v>
      </c>
      <c r="S168" s="20">
        <v>0</v>
      </c>
      <c r="T168" s="20">
        <v>0</v>
      </c>
      <c r="U168" s="28">
        <v>0</v>
      </c>
    </row>
    <row r="169" spans="2:21" ht="15.75" x14ac:dyDescent="0.2">
      <c r="B169" s="227"/>
      <c r="C169" s="230"/>
      <c r="D169" s="170"/>
      <c r="E169" s="118" t="s">
        <v>17</v>
      </c>
      <c r="F169" s="99">
        <v>5</v>
      </c>
      <c r="G169" s="99"/>
      <c r="H169" s="99"/>
      <c r="I169" s="99"/>
      <c r="J169" s="99"/>
      <c r="K169" s="99"/>
      <c r="L169" s="99"/>
      <c r="M169" s="99"/>
      <c r="N169" s="100"/>
      <c r="O169" s="42">
        <v>0</v>
      </c>
      <c r="P169" s="21">
        <v>0</v>
      </c>
      <c r="Q169" s="21">
        <v>0</v>
      </c>
      <c r="R169" s="21">
        <v>0</v>
      </c>
      <c r="S169" s="21">
        <v>0</v>
      </c>
      <c r="T169" s="21">
        <v>0</v>
      </c>
      <c r="U169" s="29">
        <v>0</v>
      </c>
    </row>
    <row r="170" spans="2:21" ht="33" customHeight="1" thickBot="1" x14ac:dyDescent="0.25">
      <c r="B170" s="227"/>
      <c r="C170" s="230"/>
      <c r="D170" s="170"/>
      <c r="E170" s="118" t="s">
        <v>2</v>
      </c>
      <c r="F170" s="101">
        <f>F169/5*B162</f>
        <v>6</v>
      </c>
      <c r="G170" s="101">
        <f t="shared" ref="G170:N170" si="26">G169/5*$B$118</f>
        <v>0</v>
      </c>
      <c r="H170" s="101">
        <f t="shared" si="26"/>
        <v>0</v>
      </c>
      <c r="I170" s="101">
        <f t="shared" si="26"/>
        <v>0</v>
      </c>
      <c r="J170" s="101">
        <f t="shared" si="26"/>
        <v>0</v>
      </c>
      <c r="K170" s="101">
        <f t="shared" si="26"/>
        <v>0</v>
      </c>
      <c r="L170" s="101">
        <f t="shared" si="26"/>
        <v>0</v>
      </c>
      <c r="M170" s="101">
        <f t="shared" si="26"/>
        <v>0</v>
      </c>
      <c r="N170" s="101">
        <f t="shared" si="26"/>
        <v>0</v>
      </c>
      <c r="O170" s="44">
        <f t="shared" ref="O170:T170" si="27">O169/5*5</f>
        <v>0</v>
      </c>
      <c r="P170" s="24">
        <f t="shared" si="27"/>
        <v>0</v>
      </c>
      <c r="Q170" s="24">
        <f t="shared" si="27"/>
        <v>0</v>
      </c>
      <c r="R170" s="24">
        <f t="shared" si="27"/>
        <v>0</v>
      </c>
      <c r="S170" s="24">
        <f t="shared" si="27"/>
        <v>0</v>
      </c>
      <c r="T170" s="24">
        <f t="shared" si="27"/>
        <v>0</v>
      </c>
      <c r="U170" s="31">
        <f>U169/5*5</f>
        <v>0</v>
      </c>
    </row>
    <row r="171" spans="2:21" ht="76.900000000000006" customHeight="1" x14ac:dyDescent="0.25">
      <c r="B171" s="227"/>
      <c r="C171" s="230"/>
      <c r="D171" s="170"/>
      <c r="E171" s="119" t="s">
        <v>29</v>
      </c>
      <c r="F171" s="105" t="str">
        <f>VLOOKUP($F169,Sheet2!$A$1:$B$10,2,FALSE)</f>
        <v>Standard of response is Very High</v>
      </c>
      <c r="G171" s="105" t="str">
        <f>VLOOKUP(G169,Sheet2!$A$1:$B$10,2,FALSE)</f>
        <v>Unacceptable/No Response</v>
      </c>
      <c r="H171" s="105" t="str">
        <f>VLOOKUP(H169,Sheet2!$A$1:$B$10,2,FALSE)</f>
        <v>Unacceptable/No Response</v>
      </c>
      <c r="I171" s="105" t="str">
        <f>VLOOKUP(I169,Sheet2!$A$1:$B$10,2,FALSE)</f>
        <v>Unacceptable/No Response</v>
      </c>
      <c r="J171" s="105" t="str">
        <f>VLOOKUP(J169,Sheet2!$A$1:$B$10,2,FALSE)</f>
        <v>Unacceptable/No Response</v>
      </c>
      <c r="K171" s="105" t="str">
        <f>VLOOKUP(K169,Sheet2!$A$1:$B$10,2,FALSE)</f>
        <v>Unacceptable/No Response</v>
      </c>
      <c r="L171" s="105" t="str">
        <f>VLOOKUP(L169,Sheet2!$A$1:$B$10,2,FALSE)</f>
        <v>Unacceptable/No Response</v>
      </c>
      <c r="M171" s="105" t="str">
        <f>VLOOKUP(M169,Sheet2!$A$1:$B$10,2,FALSE)</f>
        <v>Unacceptable/No Response</v>
      </c>
      <c r="N171" s="106" t="str">
        <f>VLOOKUP(N169,Sheet2!$A$1:$B$10,2,FALSE)</f>
        <v>Unacceptable/No Response</v>
      </c>
      <c r="O171" s="43"/>
      <c r="P171" s="22"/>
      <c r="Q171" s="22"/>
      <c r="R171" s="22"/>
      <c r="S171" s="22"/>
      <c r="T171" s="22"/>
      <c r="U171" s="30"/>
    </row>
    <row r="172" spans="2:21" ht="109.5" customHeight="1" thickBot="1" x14ac:dyDescent="0.25">
      <c r="B172" s="228"/>
      <c r="C172" s="231"/>
      <c r="D172" s="171"/>
      <c r="E172" s="120" t="s">
        <v>28</v>
      </c>
      <c r="F172" s="103"/>
      <c r="G172" s="103"/>
      <c r="H172" s="103"/>
      <c r="I172" s="103"/>
      <c r="J172" s="103"/>
      <c r="K172" s="103"/>
      <c r="L172" s="103"/>
      <c r="M172" s="103"/>
      <c r="N172" s="104"/>
      <c r="O172" s="43"/>
      <c r="P172" s="22"/>
      <c r="Q172" s="22"/>
      <c r="R172" s="22"/>
      <c r="S172" s="22"/>
      <c r="T172" s="22"/>
      <c r="U172" s="30"/>
    </row>
    <row r="173" spans="2:21" ht="44.25" customHeight="1" x14ac:dyDescent="0.2">
      <c r="B173" s="226">
        <v>2</v>
      </c>
      <c r="C173" s="229" t="s">
        <v>222</v>
      </c>
      <c r="D173" s="190" t="s">
        <v>238</v>
      </c>
      <c r="E173" s="232" t="s">
        <v>97</v>
      </c>
      <c r="F173" s="161" t="s">
        <v>84</v>
      </c>
      <c r="G173" s="161" t="s">
        <v>84</v>
      </c>
      <c r="H173" s="161" t="s">
        <v>84</v>
      </c>
      <c r="I173" s="161" t="s">
        <v>84</v>
      </c>
      <c r="J173" s="161" t="s">
        <v>84</v>
      </c>
      <c r="K173" s="161" t="s">
        <v>84</v>
      </c>
      <c r="L173" s="161" t="s">
        <v>84</v>
      </c>
      <c r="M173" s="161" t="s">
        <v>84</v>
      </c>
      <c r="N173" s="161" t="s">
        <v>84</v>
      </c>
      <c r="O173" s="37" t="s">
        <v>13</v>
      </c>
      <c r="P173" s="23" t="s">
        <v>13</v>
      </c>
      <c r="Q173" s="23" t="s">
        <v>13</v>
      </c>
      <c r="R173" s="23" t="s">
        <v>13</v>
      </c>
      <c r="S173" s="23" t="s">
        <v>13</v>
      </c>
      <c r="T173" s="23" t="s">
        <v>13</v>
      </c>
      <c r="U173" s="25" t="s">
        <v>13</v>
      </c>
    </row>
    <row r="174" spans="2:21" ht="81" customHeight="1" x14ac:dyDescent="0.2">
      <c r="B174" s="227"/>
      <c r="C174" s="230"/>
      <c r="D174" s="164" t="s">
        <v>98</v>
      </c>
      <c r="E174" s="233"/>
      <c r="F174" s="98" t="s">
        <v>86</v>
      </c>
      <c r="G174" s="98" t="s">
        <v>86</v>
      </c>
      <c r="H174" s="98" t="s">
        <v>86</v>
      </c>
      <c r="I174" s="98" t="s">
        <v>86</v>
      </c>
      <c r="J174" s="98" t="s">
        <v>86</v>
      </c>
      <c r="K174" s="98" t="s">
        <v>86</v>
      </c>
      <c r="L174" s="98" t="s">
        <v>86</v>
      </c>
      <c r="M174" s="98" t="s">
        <v>86</v>
      </c>
      <c r="N174" s="98" t="s">
        <v>86</v>
      </c>
      <c r="O174" s="38"/>
      <c r="P174" s="13"/>
      <c r="Q174" s="13"/>
      <c r="R174" s="13"/>
      <c r="S174" s="13"/>
      <c r="T174" s="13"/>
      <c r="U174" s="16"/>
    </row>
    <row r="175" spans="2:21" ht="44.25" x14ac:dyDescent="0.2">
      <c r="B175" s="227"/>
      <c r="C175" s="230"/>
      <c r="D175" s="170"/>
      <c r="E175" s="233"/>
      <c r="F175" s="161" t="s">
        <v>85</v>
      </c>
      <c r="G175" s="161" t="s">
        <v>85</v>
      </c>
      <c r="H175" s="161" t="s">
        <v>85</v>
      </c>
      <c r="I175" s="161" t="s">
        <v>85</v>
      </c>
      <c r="J175" s="161" t="s">
        <v>85</v>
      </c>
      <c r="K175" s="161" t="s">
        <v>85</v>
      </c>
      <c r="L175" s="161" t="s">
        <v>85</v>
      </c>
      <c r="M175" s="161" t="s">
        <v>85</v>
      </c>
      <c r="N175" s="161" t="s">
        <v>85</v>
      </c>
      <c r="O175" s="37" t="s">
        <v>14</v>
      </c>
      <c r="P175" s="23" t="s">
        <v>14</v>
      </c>
      <c r="Q175" s="23" t="s">
        <v>14</v>
      </c>
      <c r="R175" s="23" t="s">
        <v>14</v>
      </c>
      <c r="S175" s="23" t="s">
        <v>14</v>
      </c>
      <c r="T175" s="23" t="s">
        <v>14</v>
      </c>
      <c r="U175" s="25" t="s">
        <v>14</v>
      </c>
    </row>
    <row r="176" spans="2:21" ht="81" customHeight="1" x14ac:dyDescent="0.2">
      <c r="B176" s="227"/>
      <c r="C176" s="230"/>
      <c r="D176" s="170"/>
      <c r="E176" s="234"/>
      <c r="F176" s="98" t="s">
        <v>86</v>
      </c>
      <c r="G176" s="98" t="s">
        <v>86</v>
      </c>
      <c r="H176" s="98" t="s">
        <v>86</v>
      </c>
      <c r="I176" s="98" t="s">
        <v>86</v>
      </c>
      <c r="J176" s="98" t="s">
        <v>86</v>
      </c>
      <c r="K176" s="98" t="s">
        <v>86</v>
      </c>
      <c r="L176" s="98" t="s">
        <v>86</v>
      </c>
      <c r="M176" s="98" t="s">
        <v>86</v>
      </c>
      <c r="N176" s="98" t="s">
        <v>86</v>
      </c>
      <c r="O176" s="39"/>
      <c r="P176" s="18"/>
      <c r="Q176" s="18"/>
      <c r="R176" s="18"/>
      <c r="S176" s="18"/>
      <c r="T176" s="18"/>
      <c r="U176" s="26"/>
    </row>
    <row r="177" spans="1:21" ht="31.5" x14ac:dyDescent="0.2">
      <c r="B177" s="227"/>
      <c r="C177" s="230"/>
      <c r="D177" s="170"/>
      <c r="E177" s="118" t="s">
        <v>15</v>
      </c>
      <c r="F177" s="99"/>
      <c r="G177" s="99"/>
      <c r="H177" s="99"/>
      <c r="I177" s="99"/>
      <c r="J177" s="99"/>
      <c r="K177" s="99"/>
      <c r="L177" s="99"/>
      <c r="M177" s="99"/>
      <c r="N177" s="100"/>
      <c r="O177" s="40">
        <v>0</v>
      </c>
      <c r="P177" s="19">
        <v>0</v>
      </c>
      <c r="Q177" s="19">
        <v>0</v>
      </c>
      <c r="R177" s="19">
        <v>0</v>
      </c>
      <c r="S177" s="19">
        <v>0</v>
      </c>
      <c r="T177" s="19">
        <v>0</v>
      </c>
      <c r="U177" s="27">
        <v>0</v>
      </c>
    </row>
    <row r="178" spans="1:21" ht="31.5" x14ac:dyDescent="0.2">
      <c r="B178" s="227"/>
      <c r="C178" s="230"/>
      <c r="D178" s="170"/>
      <c r="E178" s="118" t="s">
        <v>16</v>
      </c>
      <c r="F178" s="99"/>
      <c r="G178" s="99"/>
      <c r="H178" s="99"/>
      <c r="I178" s="99"/>
      <c r="J178" s="99"/>
      <c r="K178" s="99"/>
      <c r="L178" s="99"/>
      <c r="M178" s="99"/>
      <c r="N178" s="100"/>
      <c r="O178" s="41">
        <v>0</v>
      </c>
      <c r="P178" s="20">
        <v>0</v>
      </c>
      <c r="Q178" s="20">
        <v>0</v>
      </c>
      <c r="R178" s="20">
        <v>0</v>
      </c>
      <c r="S178" s="20">
        <v>0</v>
      </c>
      <c r="T178" s="20">
        <v>0</v>
      </c>
      <c r="U178" s="28">
        <v>0</v>
      </c>
    </row>
    <row r="179" spans="1:21" ht="31.5" x14ac:dyDescent="0.2">
      <c r="B179" s="227"/>
      <c r="C179" s="230"/>
      <c r="D179" s="170"/>
      <c r="E179" s="118" t="s">
        <v>27</v>
      </c>
      <c r="F179" s="99"/>
      <c r="G179" s="99"/>
      <c r="H179" s="99"/>
      <c r="I179" s="99"/>
      <c r="J179" s="99"/>
      <c r="K179" s="99"/>
      <c r="L179" s="99"/>
      <c r="M179" s="99"/>
      <c r="N179" s="100"/>
      <c r="O179" s="41">
        <v>0</v>
      </c>
      <c r="P179" s="20">
        <v>0</v>
      </c>
      <c r="Q179" s="20">
        <v>0</v>
      </c>
      <c r="R179" s="20">
        <v>0</v>
      </c>
      <c r="S179" s="20">
        <v>0</v>
      </c>
      <c r="T179" s="20">
        <v>0</v>
      </c>
      <c r="U179" s="28">
        <v>0</v>
      </c>
    </row>
    <row r="180" spans="1:21" ht="15.75" x14ac:dyDescent="0.2">
      <c r="B180" s="227"/>
      <c r="C180" s="230"/>
      <c r="D180" s="170"/>
      <c r="E180" s="118" t="s">
        <v>17</v>
      </c>
      <c r="F180" s="99">
        <v>5</v>
      </c>
      <c r="G180" s="99"/>
      <c r="H180" s="99"/>
      <c r="I180" s="99"/>
      <c r="J180" s="99"/>
      <c r="K180" s="99"/>
      <c r="L180" s="99"/>
      <c r="M180" s="99"/>
      <c r="N180" s="100"/>
      <c r="O180" s="42">
        <v>0</v>
      </c>
      <c r="P180" s="21">
        <v>0</v>
      </c>
      <c r="Q180" s="21">
        <v>0</v>
      </c>
      <c r="R180" s="21">
        <v>0</v>
      </c>
      <c r="S180" s="21">
        <v>0</v>
      </c>
      <c r="T180" s="21">
        <v>0</v>
      </c>
      <c r="U180" s="29">
        <v>0</v>
      </c>
    </row>
    <row r="181" spans="1:21" ht="33" customHeight="1" thickBot="1" x14ac:dyDescent="0.25">
      <c r="B181" s="227"/>
      <c r="C181" s="230"/>
      <c r="D181" s="170"/>
      <c r="E181" s="118" t="s">
        <v>2</v>
      </c>
      <c r="F181" s="101">
        <f>F180/5*B173</f>
        <v>2</v>
      </c>
      <c r="G181" s="101">
        <f t="shared" ref="G181:N181" si="28">G180/5*$B$118</f>
        <v>0</v>
      </c>
      <c r="H181" s="101">
        <f t="shared" si="28"/>
        <v>0</v>
      </c>
      <c r="I181" s="101">
        <f t="shared" si="28"/>
        <v>0</v>
      </c>
      <c r="J181" s="101">
        <f t="shared" si="28"/>
        <v>0</v>
      </c>
      <c r="K181" s="101">
        <f t="shared" si="28"/>
        <v>0</v>
      </c>
      <c r="L181" s="101">
        <f t="shared" si="28"/>
        <v>0</v>
      </c>
      <c r="M181" s="101">
        <f t="shared" si="28"/>
        <v>0</v>
      </c>
      <c r="N181" s="101">
        <f t="shared" si="28"/>
        <v>0</v>
      </c>
      <c r="O181" s="44">
        <f t="shared" ref="O181:T181" si="29">O180/5*5</f>
        <v>0</v>
      </c>
      <c r="P181" s="24">
        <f t="shared" si="29"/>
        <v>0</v>
      </c>
      <c r="Q181" s="24">
        <f t="shared" si="29"/>
        <v>0</v>
      </c>
      <c r="R181" s="24">
        <f t="shared" si="29"/>
        <v>0</v>
      </c>
      <c r="S181" s="24">
        <f t="shared" si="29"/>
        <v>0</v>
      </c>
      <c r="T181" s="24">
        <f t="shared" si="29"/>
        <v>0</v>
      </c>
      <c r="U181" s="31">
        <f>U180/5*5</f>
        <v>0</v>
      </c>
    </row>
    <row r="182" spans="1:21" ht="76.900000000000006" customHeight="1" x14ac:dyDescent="0.25">
      <c r="B182" s="227"/>
      <c r="C182" s="230"/>
      <c r="D182" s="170"/>
      <c r="E182" s="119" t="s">
        <v>29</v>
      </c>
      <c r="F182" s="105" t="str">
        <f>VLOOKUP($F180,Sheet2!$A$1:$B$10,2,FALSE)</f>
        <v>Standard of response is Very High</v>
      </c>
      <c r="G182" s="105" t="str">
        <f>VLOOKUP(G180,Sheet2!$A$1:$B$10,2,FALSE)</f>
        <v>Unacceptable/No Response</v>
      </c>
      <c r="H182" s="105" t="str">
        <f>VLOOKUP(H180,Sheet2!$A$1:$B$10,2,FALSE)</f>
        <v>Unacceptable/No Response</v>
      </c>
      <c r="I182" s="105" t="str">
        <f>VLOOKUP(I180,Sheet2!$A$1:$B$10,2,FALSE)</f>
        <v>Unacceptable/No Response</v>
      </c>
      <c r="J182" s="105" t="str">
        <f>VLOOKUP(J180,Sheet2!$A$1:$B$10,2,FALSE)</f>
        <v>Unacceptable/No Response</v>
      </c>
      <c r="K182" s="105" t="str">
        <f>VLOOKUP(K180,Sheet2!$A$1:$B$10,2,FALSE)</f>
        <v>Unacceptable/No Response</v>
      </c>
      <c r="L182" s="105" t="str">
        <f>VLOOKUP(L180,Sheet2!$A$1:$B$10,2,FALSE)</f>
        <v>Unacceptable/No Response</v>
      </c>
      <c r="M182" s="105" t="str">
        <f>VLOOKUP(M180,Sheet2!$A$1:$B$10,2,FALSE)</f>
        <v>Unacceptable/No Response</v>
      </c>
      <c r="N182" s="106" t="str">
        <f>VLOOKUP(N180,Sheet2!$A$1:$B$10,2,FALSE)</f>
        <v>Unacceptable/No Response</v>
      </c>
      <c r="O182" s="43"/>
      <c r="P182" s="22"/>
      <c r="Q182" s="22"/>
      <c r="R182" s="22"/>
      <c r="S182" s="22"/>
      <c r="T182" s="22"/>
      <c r="U182" s="30"/>
    </row>
    <row r="183" spans="1:21" ht="109.5" customHeight="1" thickBot="1" x14ac:dyDescent="0.25">
      <c r="B183" s="228"/>
      <c r="C183" s="230"/>
      <c r="D183" s="188"/>
      <c r="E183" s="121" t="s">
        <v>28</v>
      </c>
      <c r="F183" s="215"/>
      <c r="G183" s="215"/>
      <c r="H183" s="215"/>
      <c r="I183" s="215"/>
      <c r="J183" s="215"/>
      <c r="K183" s="215"/>
      <c r="L183" s="215"/>
      <c r="M183" s="215"/>
      <c r="N183" s="216"/>
      <c r="O183" s="43"/>
      <c r="P183" s="22"/>
      <c r="Q183" s="22"/>
      <c r="R183" s="22"/>
      <c r="S183" s="22"/>
      <c r="T183" s="22"/>
      <c r="U183" s="30"/>
    </row>
    <row r="184" spans="1:21" ht="15.75" customHeight="1" thickBot="1" x14ac:dyDescent="0.25">
      <c r="A184" s="219"/>
      <c r="B184" s="214"/>
      <c r="C184" s="218"/>
      <c r="D184" s="218"/>
      <c r="E184" s="218"/>
      <c r="F184" s="218"/>
      <c r="G184" s="218"/>
      <c r="H184" s="218"/>
      <c r="I184" s="218"/>
      <c r="J184" s="218"/>
      <c r="K184" s="218"/>
      <c r="L184" s="218"/>
      <c r="M184" s="218"/>
      <c r="N184" s="218"/>
      <c r="O184" s="43"/>
      <c r="P184" s="22"/>
      <c r="Q184" s="22"/>
      <c r="R184" s="22"/>
      <c r="S184" s="22"/>
      <c r="T184" s="22"/>
      <c r="U184" s="30"/>
    </row>
    <row r="185" spans="1:21" ht="44.25" customHeight="1" x14ac:dyDescent="0.2">
      <c r="B185" s="226">
        <v>6</v>
      </c>
      <c r="C185" s="230" t="s">
        <v>223</v>
      </c>
      <c r="D185" s="188" t="s">
        <v>238</v>
      </c>
      <c r="E185" s="233" t="s">
        <v>97</v>
      </c>
      <c r="F185" s="217" t="s">
        <v>84</v>
      </c>
      <c r="G185" s="217" t="s">
        <v>84</v>
      </c>
      <c r="H185" s="217" t="s">
        <v>84</v>
      </c>
      <c r="I185" s="217" t="s">
        <v>84</v>
      </c>
      <c r="J185" s="217" t="s">
        <v>84</v>
      </c>
      <c r="K185" s="217" t="s">
        <v>84</v>
      </c>
      <c r="L185" s="217" t="s">
        <v>84</v>
      </c>
      <c r="M185" s="217" t="s">
        <v>84</v>
      </c>
      <c r="N185" s="217" t="s">
        <v>84</v>
      </c>
      <c r="O185" s="37" t="s">
        <v>13</v>
      </c>
      <c r="P185" s="23" t="s">
        <v>13</v>
      </c>
      <c r="Q185" s="23" t="s">
        <v>13</v>
      </c>
      <c r="R185" s="23" t="s">
        <v>13</v>
      </c>
      <c r="S185" s="23" t="s">
        <v>13</v>
      </c>
      <c r="T185" s="23" t="s">
        <v>13</v>
      </c>
      <c r="U185" s="25" t="s">
        <v>13</v>
      </c>
    </row>
    <row r="186" spans="1:21" ht="81" customHeight="1" x14ac:dyDescent="0.2">
      <c r="B186" s="227"/>
      <c r="C186" s="230"/>
      <c r="D186" s="164" t="s">
        <v>98</v>
      </c>
      <c r="E186" s="233"/>
      <c r="F186" s="98" t="s">
        <v>86</v>
      </c>
      <c r="G186" s="98" t="s">
        <v>86</v>
      </c>
      <c r="H186" s="98" t="s">
        <v>86</v>
      </c>
      <c r="I186" s="98" t="s">
        <v>86</v>
      </c>
      <c r="J186" s="98" t="s">
        <v>86</v>
      </c>
      <c r="K186" s="98" t="s">
        <v>86</v>
      </c>
      <c r="L186" s="98" t="s">
        <v>86</v>
      </c>
      <c r="M186" s="98" t="s">
        <v>86</v>
      </c>
      <c r="N186" s="98" t="s">
        <v>86</v>
      </c>
      <c r="O186" s="38"/>
      <c r="P186" s="13"/>
      <c r="Q186" s="13"/>
      <c r="R186" s="13"/>
      <c r="S186" s="13"/>
      <c r="T186" s="13"/>
      <c r="U186" s="16"/>
    </row>
    <row r="187" spans="1:21" ht="44.25" x14ac:dyDescent="0.2">
      <c r="B187" s="227"/>
      <c r="C187" s="230"/>
      <c r="D187" s="178"/>
      <c r="E187" s="233"/>
      <c r="F187" s="161" t="s">
        <v>85</v>
      </c>
      <c r="G187" s="161" t="s">
        <v>85</v>
      </c>
      <c r="H187" s="161" t="s">
        <v>85</v>
      </c>
      <c r="I187" s="161" t="s">
        <v>85</v>
      </c>
      <c r="J187" s="161" t="s">
        <v>85</v>
      </c>
      <c r="K187" s="161" t="s">
        <v>85</v>
      </c>
      <c r="L187" s="161" t="s">
        <v>85</v>
      </c>
      <c r="M187" s="161" t="s">
        <v>85</v>
      </c>
      <c r="N187" s="161" t="s">
        <v>85</v>
      </c>
      <c r="O187" s="37" t="s">
        <v>14</v>
      </c>
      <c r="P187" s="23" t="s">
        <v>14</v>
      </c>
      <c r="Q187" s="23" t="s">
        <v>14</v>
      </c>
      <c r="R187" s="23" t="s">
        <v>14</v>
      </c>
      <c r="S187" s="23" t="s">
        <v>14</v>
      </c>
      <c r="T187" s="23" t="s">
        <v>14</v>
      </c>
      <c r="U187" s="25" t="s">
        <v>14</v>
      </c>
    </row>
    <row r="188" spans="1:21" ht="81" customHeight="1" x14ac:dyDescent="0.2">
      <c r="B188" s="227"/>
      <c r="C188" s="230"/>
      <c r="D188" s="178"/>
      <c r="E188" s="234"/>
      <c r="F188" s="98" t="s">
        <v>86</v>
      </c>
      <c r="G188" s="98" t="s">
        <v>86</v>
      </c>
      <c r="H188" s="98" t="s">
        <v>86</v>
      </c>
      <c r="I188" s="98" t="s">
        <v>86</v>
      </c>
      <c r="J188" s="98" t="s">
        <v>86</v>
      </c>
      <c r="K188" s="98" t="s">
        <v>86</v>
      </c>
      <c r="L188" s="98" t="s">
        <v>86</v>
      </c>
      <c r="M188" s="98" t="s">
        <v>86</v>
      </c>
      <c r="N188" s="98" t="s">
        <v>86</v>
      </c>
      <c r="O188" s="39"/>
      <c r="P188" s="18"/>
      <c r="Q188" s="18"/>
      <c r="R188" s="18"/>
      <c r="S188" s="18"/>
      <c r="T188" s="18"/>
      <c r="U188" s="26"/>
    </row>
    <row r="189" spans="1:21" ht="31.5" x14ac:dyDescent="0.2">
      <c r="B189" s="227"/>
      <c r="C189" s="230"/>
      <c r="D189" s="178"/>
      <c r="E189" s="118" t="s">
        <v>15</v>
      </c>
      <c r="F189" s="99"/>
      <c r="G189" s="99"/>
      <c r="H189" s="99"/>
      <c r="I189" s="99"/>
      <c r="J189" s="99"/>
      <c r="K189" s="99"/>
      <c r="L189" s="99"/>
      <c r="M189" s="99"/>
      <c r="N189" s="100"/>
      <c r="O189" s="40">
        <v>0</v>
      </c>
      <c r="P189" s="19">
        <v>0</v>
      </c>
      <c r="Q189" s="19">
        <v>0</v>
      </c>
      <c r="R189" s="19">
        <v>0</v>
      </c>
      <c r="S189" s="19">
        <v>0</v>
      </c>
      <c r="T189" s="19">
        <v>0</v>
      </c>
      <c r="U189" s="27">
        <v>0</v>
      </c>
    </row>
    <row r="190" spans="1:21" ht="31.5" x14ac:dyDescent="0.2">
      <c r="B190" s="227"/>
      <c r="C190" s="230"/>
      <c r="D190" s="178"/>
      <c r="E190" s="118" t="s">
        <v>16</v>
      </c>
      <c r="F190" s="99"/>
      <c r="G190" s="99"/>
      <c r="H190" s="99"/>
      <c r="I190" s="99"/>
      <c r="J190" s="99"/>
      <c r="K190" s="99"/>
      <c r="L190" s="99"/>
      <c r="M190" s="99"/>
      <c r="N190" s="100"/>
      <c r="O190" s="41">
        <v>0</v>
      </c>
      <c r="P190" s="20">
        <v>0</v>
      </c>
      <c r="Q190" s="20">
        <v>0</v>
      </c>
      <c r="R190" s="20">
        <v>0</v>
      </c>
      <c r="S190" s="20">
        <v>0</v>
      </c>
      <c r="T190" s="20">
        <v>0</v>
      </c>
      <c r="U190" s="28">
        <v>0</v>
      </c>
    </row>
    <row r="191" spans="1:21" ht="31.5" x14ac:dyDescent="0.2">
      <c r="B191" s="227"/>
      <c r="C191" s="230"/>
      <c r="D191" s="178"/>
      <c r="E191" s="118" t="s">
        <v>27</v>
      </c>
      <c r="F191" s="99"/>
      <c r="G191" s="99"/>
      <c r="H191" s="99"/>
      <c r="I191" s="99"/>
      <c r="J191" s="99"/>
      <c r="K191" s="99"/>
      <c r="L191" s="99"/>
      <c r="M191" s="99"/>
      <c r="N191" s="100"/>
      <c r="O191" s="41">
        <v>0</v>
      </c>
      <c r="P191" s="20">
        <v>0</v>
      </c>
      <c r="Q191" s="20">
        <v>0</v>
      </c>
      <c r="R191" s="20">
        <v>0</v>
      </c>
      <c r="S191" s="20">
        <v>0</v>
      </c>
      <c r="T191" s="20">
        <v>0</v>
      </c>
      <c r="U191" s="28">
        <v>0</v>
      </c>
    </row>
    <row r="192" spans="1:21" ht="15.75" x14ac:dyDescent="0.2">
      <c r="B192" s="227"/>
      <c r="C192" s="230"/>
      <c r="D192" s="178"/>
      <c r="E192" s="118" t="s">
        <v>17</v>
      </c>
      <c r="F192" s="99">
        <v>5</v>
      </c>
      <c r="G192" s="99"/>
      <c r="H192" s="99"/>
      <c r="I192" s="99"/>
      <c r="J192" s="99"/>
      <c r="K192" s="99"/>
      <c r="L192" s="99"/>
      <c r="M192" s="99"/>
      <c r="N192" s="100"/>
      <c r="O192" s="42">
        <v>0</v>
      </c>
      <c r="P192" s="21">
        <v>0</v>
      </c>
      <c r="Q192" s="21">
        <v>0</v>
      </c>
      <c r="R192" s="21">
        <v>0</v>
      </c>
      <c r="S192" s="21">
        <v>0</v>
      </c>
      <c r="T192" s="21">
        <v>0</v>
      </c>
      <c r="U192" s="29">
        <v>0</v>
      </c>
    </row>
    <row r="193" spans="2:21" ht="33" customHeight="1" thickBot="1" x14ac:dyDescent="0.25">
      <c r="B193" s="227"/>
      <c r="C193" s="230"/>
      <c r="D193" s="178"/>
      <c r="E193" s="118" t="s">
        <v>2</v>
      </c>
      <c r="F193" s="101">
        <f>F192/5*B185</f>
        <v>6</v>
      </c>
      <c r="G193" s="101">
        <f t="shared" ref="G193:N193" si="30">G192/5*$B$118</f>
        <v>0</v>
      </c>
      <c r="H193" s="101">
        <f t="shared" si="30"/>
        <v>0</v>
      </c>
      <c r="I193" s="101">
        <f t="shared" si="30"/>
        <v>0</v>
      </c>
      <c r="J193" s="101">
        <f t="shared" si="30"/>
        <v>0</v>
      </c>
      <c r="K193" s="101">
        <f t="shared" si="30"/>
        <v>0</v>
      </c>
      <c r="L193" s="101">
        <f t="shared" si="30"/>
        <v>0</v>
      </c>
      <c r="M193" s="101">
        <f t="shared" si="30"/>
        <v>0</v>
      </c>
      <c r="N193" s="101">
        <f t="shared" si="30"/>
        <v>0</v>
      </c>
      <c r="O193" s="44">
        <f t="shared" ref="O193:T193" si="31">O192/5*5</f>
        <v>0</v>
      </c>
      <c r="P193" s="24">
        <f t="shared" si="31"/>
        <v>0</v>
      </c>
      <c r="Q193" s="24">
        <f t="shared" si="31"/>
        <v>0</v>
      </c>
      <c r="R193" s="24">
        <f t="shared" si="31"/>
        <v>0</v>
      </c>
      <c r="S193" s="24">
        <f t="shared" si="31"/>
        <v>0</v>
      </c>
      <c r="T193" s="24">
        <f t="shared" si="31"/>
        <v>0</v>
      </c>
      <c r="U193" s="31">
        <f>U192/5*5</f>
        <v>0</v>
      </c>
    </row>
    <row r="194" spans="2:21" ht="76.900000000000006" customHeight="1" x14ac:dyDescent="0.25">
      <c r="B194" s="227"/>
      <c r="C194" s="230"/>
      <c r="D194" s="178"/>
      <c r="E194" s="119" t="s">
        <v>29</v>
      </c>
      <c r="F194" s="105" t="str">
        <f>VLOOKUP($F192,Sheet2!$A$1:$B$10,2,FALSE)</f>
        <v>Standard of response is Very High</v>
      </c>
      <c r="G194" s="105" t="str">
        <f>VLOOKUP(G192,Sheet2!$A$1:$B$10,2,FALSE)</f>
        <v>Unacceptable/No Response</v>
      </c>
      <c r="H194" s="105" t="str">
        <f>VLOOKUP(H192,Sheet2!$A$1:$B$10,2,FALSE)</f>
        <v>Unacceptable/No Response</v>
      </c>
      <c r="I194" s="105" t="str">
        <f>VLOOKUP(I192,Sheet2!$A$1:$B$10,2,FALSE)</f>
        <v>Unacceptable/No Response</v>
      </c>
      <c r="J194" s="105" t="str">
        <f>VLOOKUP(J192,Sheet2!$A$1:$B$10,2,FALSE)</f>
        <v>Unacceptable/No Response</v>
      </c>
      <c r="K194" s="105" t="str">
        <f>VLOOKUP(K192,Sheet2!$A$1:$B$10,2,FALSE)</f>
        <v>Unacceptable/No Response</v>
      </c>
      <c r="L194" s="105" t="str">
        <f>VLOOKUP(L192,Sheet2!$A$1:$B$10,2,FALSE)</f>
        <v>Unacceptable/No Response</v>
      </c>
      <c r="M194" s="105" t="str">
        <f>VLOOKUP(M192,Sheet2!$A$1:$B$10,2,FALSE)</f>
        <v>Unacceptable/No Response</v>
      </c>
      <c r="N194" s="106" t="str">
        <f>VLOOKUP(N192,Sheet2!$A$1:$B$10,2,FALSE)</f>
        <v>Unacceptable/No Response</v>
      </c>
      <c r="O194" s="43"/>
      <c r="P194" s="22"/>
      <c r="Q194" s="22"/>
      <c r="R194" s="22"/>
      <c r="S194" s="22"/>
      <c r="T194" s="22"/>
      <c r="U194" s="30"/>
    </row>
    <row r="195" spans="2:21" ht="109.5" customHeight="1" thickBot="1" x14ac:dyDescent="0.25">
      <c r="B195" s="228"/>
      <c r="C195" s="231"/>
      <c r="D195" s="179"/>
      <c r="E195" s="120" t="s">
        <v>28</v>
      </c>
      <c r="F195" s="103"/>
      <c r="G195" s="103"/>
      <c r="H195" s="103"/>
      <c r="I195" s="103"/>
      <c r="J195" s="103"/>
      <c r="K195" s="103"/>
      <c r="L195" s="103"/>
      <c r="M195" s="103"/>
      <c r="N195" s="104"/>
      <c r="O195" s="43"/>
      <c r="P195" s="22"/>
      <c r="Q195" s="22"/>
      <c r="R195" s="22"/>
      <c r="S195" s="22"/>
      <c r="T195" s="22"/>
      <c r="U195" s="30"/>
    </row>
    <row r="196" spans="2:21" ht="44.25" customHeight="1" x14ac:dyDescent="0.2">
      <c r="B196" s="226">
        <v>8</v>
      </c>
      <c r="C196" s="229" t="s">
        <v>248</v>
      </c>
      <c r="D196" s="190" t="s">
        <v>238</v>
      </c>
      <c r="E196" s="232" t="s">
        <v>97</v>
      </c>
      <c r="F196" s="161" t="s">
        <v>84</v>
      </c>
      <c r="G196" s="161" t="s">
        <v>84</v>
      </c>
      <c r="H196" s="161" t="s">
        <v>84</v>
      </c>
      <c r="I196" s="161" t="s">
        <v>84</v>
      </c>
      <c r="J196" s="161" t="s">
        <v>84</v>
      </c>
      <c r="K196" s="161" t="s">
        <v>84</v>
      </c>
      <c r="L196" s="161" t="s">
        <v>84</v>
      </c>
      <c r="M196" s="161" t="s">
        <v>84</v>
      </c>
      <c r="N196" s="161" t="s">
        <v>84</v>
      </c>
      <c r="O196" s="37" t="s">
        <v>13</v>
      </c>
      <c r="P196" s="23" t="s">
        <v>13</v>
      </c>
      <c r="Q196" s="23" t="s">
        <v>13</v>
      </c>
      <c r="R196" s="23" t="s">
        <v>13</v>
      </c>
      <c r="S196" s="23" t="s">
        <v>13</v>
      </c>
      <c r="T196" s="23" t="s">
        <v>13</v>
      </c>
      <c r="U196" s="25" t="s">
        <v>13</v>
      </c>
    </row>
    <row r="197" spans="2:21" ht="81" customHeight="1" x14ac:dyDescent="0.2">
      <c r="B197" s="227"/>
      <c r="C197" s="230"/>
      <c r="D197" s="235" t="s">
        <v>249</v>
      </c>
      <c r="E197" s="233"/>
      <c r="F197" s="98" t="s">
        <v>86</v>
      </c>
      <c r="G197" s="98" t="s">
        <v>86</v>
      </c>
      <c r="H197" s="98" t="s">
        <v>86</v>
      </c>
      <c r="I197" s="98" t="s">
        <v>86</v>
      </c>
      <c r="J197" s="98" t="s">
        <v>86</v>
      </c>
      <c r="K197" s="98" t="s">
        <v>86</v>
      </c>
      <c r="L197" s="98" t="s">
        <v>86</v>
      </c>
      <c r="M197" s="98" t="s">
        <v>86</v>
      </c>
      <c r="N197" s="98" t="s">
        <v>86</v>
      </c>
      <c r="O197" s="38"/>
      <c r="P197" s="13"/>
      <c r="Q197" s="13"/>
      <c r="R197" s="13"/>
      <c r="S197" s="13"/>
      <c r="T197" s="13"/>
      <c r="U197" s="16"/>
    </row>
    <row r="198" spans="2:21" ht="44.25" x14ac:dyDescent="0.2">
      <c r="B198" s="227"/>
      <c r="C198" s="230"/>
      <c r="D198" s="235"/>
      <c r="E198" s="233"/>
      <c r="F198" s="161" t="s">
        <v>85</v>
      </c>
      <c r="G198" s="161" t="s">
        <v>85</v>
      </c>
      <c r="H198" s="161" t="s">
        <v>85</v>
      </c>
      <c r="I198" s="161" t="s">
        <v>85</v>
      </c>
      <c r="J198" s="161" t="s">
        <v>85</v>
      </c>
      <c r="K198" s="161" t="s">
        <v>85</v>
      </c>
      <c r="L198" s="161" t="s">
        <v>85</v>
      </c>
      <c r="M198" s="161" t="s">
        <v>85</v>
      </c>
      <c r="N198" s="161" t="s">
        <v>85</v>
      </c>
      <c r="O198" s="37" t="s">
        <v>14</v>
      </c>
      <c r="P198" s="23" t="s">
        <v>14</v>
      </c>
      <c r="Q198" s="23" t="s">
        <v>14</v>
      </c>
      <c r="R198" s="23" t="s">
        <v>14</v>
      </c>
      <c r="S198" s="23" t="s">
        <v>14</v>
      </c>
      <c r="T198" s="23" t="s">
        <v>14</v>
      </c>
      <c r="U198" s="25" t="s">
        <v>14</v>
      </c>
    </row>
    <row r="199" spans="2:21" ht="81" customHeight="1" x14ac:dyDescent="0.2">
      <c r="B199" s="227"/>
      <c r="C199" s="230"/>
      <c r="D199" s="170"/>
      <c r="E199" s="234"/>
      <c r="F199" s="98" t="s">
        <v>86</v>
      </c>
      <c r="G199" s="98" t="s">
        <v>86</v>
      </c>
      <c r="H199" s="98" t="s">
        <v>86</v>
      </c>
      <c r="I199" s="98" t="s">
        <v>86</v>
      </c>
      <c r="J199" s="98" t="s">
        <v>86</v>
      </c>
      <c r="K199" s="98" t="s">
        <v>86</v>
      </c>
      <c r="L199" s="98" t="s">
        <v>86</v>
      </c>
      <c r="M199" s="98" t="s">
        <v>86</v>
      </c>
      <c r="N199" s="98" t="s">
        <v>86</v>
      </c>
      <c r="O199" s="39"/>
      <c r="P199" s="18"/>
      <c r="Q199" s="18"/>
      <c r="R199" s="18"/>
      <c r="S199" s="18"/>
      <c r="T199" s="18"/>
      <c r="U199" s="26"/>
    </row>
    <row r="200" spans="2:21" ht="31.5" x14ac:dyDescent="0.2">
      <c r="B200" s="227"/>
      <c r="C200" s="230"/>
      <c r="D200" s="170"/>
      <c r="E200" s="118" t="s">
        <v>15</v>
      </c>
      <c r="F200" s="99"/>
      <c r="G200" s="99"/>
      <c r="H200" s="99"/>
      <c r="I200" s="99"/>
      <c r="J200" s="99"/>
      <c r="K200" s="99"/>
      <c r="L200" s="99"/>
      <c r="M200" s="99"/>
      <c r="N200" s="100"/>
      <c r="O200" s="40">
        <v>0</v>
      </c>
      <c r="P200" s="19">
        <v>0</v>
      </c>
      <c r="Q200" s="19">
        <v>0</v>
      </c>
      <c r="R200" s="19">
        <v>0</v>
      </c>
      <c r="S200" s="19">
        <v>0</v>
      </c>
      <c r="T200" s="19">
        <v>0</v>
      </c>
      <c r="U200" s="27">
        <v>0</v>
      </c>
    </row>
    <row r="201" spans="2:21" ht="31.5" x14ac:dyDescent="0.2">
      <c r="B201" s="227"/>
      <c r="C201" s="230"/>
      <c r="D201" s="170"/>
      <c r="E201" s="118" t="s">
        <v>16</v>
      </c>
      <c r="F201" s="99"/>
      <c r="G201" s="99"/>
      <c r="H201" s="99"/>
      <c r="I201" s="99"/>
      <c r="J201" s="99"/>
      <c r="K201" s="99"/>
      <c r="L201" s="99"/>
      <c r="M201" s="99"/>
      <c r="N201" s="100"/>
      <c r="O201" s="41">
        <v>0</v>
      </c>
      <c r="P201" s="20">
        <v>0</v>
      </c>
      <c r="Q201" s="20">
        <v>0</v>
      </c>
      <c r="R201" s="20">
        <v>0</v>
      </c>
      <c r="S201" s="20">
        <v>0</v>
      </c>
      <c r="T201" s="20">
        <v>0</v>
      </c>
      <c r="U201" s="28">
        <v>0</v>
      </c>
    </row>
    <row r="202" spans="2:21" ht="31.5" x14ac:dyDescent="0.2">
      <c r="B202" s="227"/>
      <c r="C202" s="230"/>
      <c r="D202" s="170"/>
      <c r="E202" s="118" t="s">
        <v>27</v>
      </c>
      <c r="F202" s="99"/>
      <c r="G202" s="99"/>
      <c r="H202" s="99"/>
      <c r="I202" s="99"/>
      <c r="J202" s="99"/>
      <c r="K202" s="99"/>
      <c r="L202" s="99"/>
      <c r="M202" s="99"/>
      <c r="N202" s="100"/>
      <c r="O202" s="41">
        <v>0</v>
      </c>
      <c r="P202" s="20">
        <v>0</v>
      </c>
      <c r="Q202" s="20">
        <v>0</v>
      </c>
      <c r="R202" s="20">
        <v>0</v>
      </c>
      <c r="S202" s="20">
        <v>0</v>
      </c>
      <c r="T202" s="20">
        <v>0</v>
      </c>
      <c r="U202" s="28">
        <v>0</v>
      </c>
    </row>
    <row r="203" spans="2:21" ht="15.75" x14ac:dyDescent="0.2">
      <c r="B203" s="227"/>
      <c r="C203" s="230"/>
      <c r="D203" s="170"/>
      <c r="E203" s="118" t="s">
        <v>17</v>
      </c>
      <c r="F203" s="99">
        <v>5</v>
      </c>
      <c r="G203" s="99"/>
      <c r="H203" s="99"/>
      <c r="I203" s="99"/>
      <c r="J203" s="99"/>
      <c r="K203" s="99"/>
      <c r="L203" s="99"/>
      <c r="M203" s="99"/>
      <c r="N203" s="100"/>
      <c r="O203" s="42">
        <v>0</v>
      </c>
      <c r="P203" s="21">
        <v>0</v>
      </c>
      <c r="Q203" s="21">
        <v>0</v>
      </c>
      <c r="R203" s="21">
        <v>0</v>
      </c>
      <c r="S203" s="21">
        <v>0</v>
      </c>
      <c r="T203" s="21">
        <v>0</v>
      </c>
      <c r="U203" s="29">
        <v>0</v>
      </c>
    </row>
    <row r="204" spans="2:21" ht="33" customHeight="1" thickBot="1" x14ac:dyDescent="0.25">
      <c r="B204" s="227"/>
      <c r="C204" s="230"/>
      <c r="D204" s="170"/>
      <c r="E204" s="118" t="s">
        <v>2</v>
      </c>
      <c r="F204" s="101">
        <f>F203/5*B196</f>
        <v>8</v>
      </c>
      <c r="G204" s="101">
        <f t="shared" ref="G204:N204" si="32">G203/5*$B$118</f>
        <v>0</v>
      </c>
      <c r="H204" s="101">
        <f t="shared" si="32"/>
        <v>0</v>
      </c>
      <c r="I204" s="101">
        <f t="shared" si="32"/>
        <v>0</v>
      </c>
      <c r="J204" s="101">
        <f t="shared" si="32"/>
        <v>0</v>
      </c>
      <c r="K204" s="101">
        <f t="shared" si="32"/>
        <v>0</v>
      </c>
      <c r="L204" s="101">
        <f t="shared" si="32"/>
        <v>0</v>
      </c>
      <c r="M204" s="101">
        <f t="shared" si="32"/>
        <v>0</v>
      </c>
      <c r="N204" s="101">
        <f t="shared" si="32"/>
        <v>0</v>
      </c>
      <c r="O204" s="44">
        <f t="shared" ref="O204:T204" si="33">O203/5*5</f>
        <v>0</v>
      </c>
      <c r="P204" s="24">
        <f t="shared" si="33"/>
        <v>0</v>
      </c>
      <c r="Q204" s="24">
        <f t="shared" si="33"/>
        <v>0</v>
      </c>
      <c r="R204" s="24">
        <f t="shared" si="33"/>
        <v>0</v>
      </c>
      <c r="S204" s="24">
        <f t="shared" si="33"/>
        <v>0</v>
      </c>
      <c r="T204" s="24">
        <f t="shared" si="33"/>
        <v>0</v>
      </c>
      <c r="U204" s="31">
        <f>U203/5*5</f>
        <v>0</v>
      </c>
    </row>
    <row r="205" spans="2:21" ht="76.900000000000006" customHeight="1" x14ac:dyDescent="0.25">
      <c r="B205" s="227"/>
      <c r="C205" s="230"/>
      <c r="D205" s="170"/>
      <c r="E205" s="119" t="s">
        <v>29</v>
      </c>
      <c r="F205" s="105" t="str">
        <f>VLOOKUP($F203,Sheet2!$A$1:$B$10,2,FALSE)</f>
        <v>Standard of response is Very High</v>
      </c>
      <c r="G205" s="105" t="str">
        <f>VLOOKUP(G203,Sheet2!$A$1:$B$10,2,FALSE)</f>
        <v>Unacceptable/No Response</v>
      </c>
      <c r="H205" s="105" t="str">
        <f>VLOOKUP(H203,Sheet2!$A$1:$B$10,2,FALSE)</f>
        <v>Unacceptable/No Response</v>
      </c>
      <c r="I205" s="105" t="str">
        <f>VLOOKUP(I203,Sheet2!$A$1:$B$10,2,FALSE)</f>
        <v>Unacceptable/No Response</v>
      </c>
      <c r="J205" s="105" t="str">
        <f>VLOOKUP(J203,Sheet2!$A$1:$B$10,2,FALSE)</f>
        <v>Unacceptable/No Response</v>
      </c>
      <c r="K205" s="105" t="str">
        <f>VLOOKUP(K203,Sheet2!$A$1:$B$10,2,FALSE)</f>
        <v>Unacceptable/No Response</v>
      </c>
      <c r="L205" s="105" t="str">
        <f>VLOOKUP(L203,Sheet2!$A$1:$B$10,2,FALSE)</f>
        <v>Unacceptable/No Response</v>
      </c>
      <c r="M205" s="105" t="str">
        <f>VLOOKUP(M203,Sheet2!$A$1:$B$10,2,FALSE)</f>
        <v>Unacceptable/No Response</v>
      </c>
      <c r="N205" s="106" t="str">
        <f>VLOOKUP(N203,Sheet2!$A$1:$B$10,2,FALSE)</f>
        <v>Unacceptable/No Response</v>
      </c>
      <c r="O205" s="43"/>
      <c r="P205" s="22"/>
      <c r="Q205" s="22"/>
      <c r="R205" s="22"/>
      <c r="S205" s="22"/>
      <c r="T205" s="22"/>
      <c r="U205" s="30"/>
    </row>
    <row r="206" spans="2:21" ht="109.5" customHeight="1" thickBot="1" x14ac:dyDescent="0.25">
      <c r="B206" s="228"/>
      <c r="C206" s="231"/>
      <c r="D206" s="171"/>
      <c r="E206" s="120" t="s">
        <v>28</v>
      </c>
      <c r="F206" s="103"/>
      <c r="G206" s="103"/>
      <c r="H206" s="103"/>
      <c r="I206" s="103"/>
      <c r="J206" s="103"/>
      <c r="K206" s="103"/>
      <c r="L206" s="103"/>
      <c r="M206" s="103"/>
      <c r="N206" s="104"/>
      <c r="O206" s="43"/>
      <c r="P206" s="22"/>
      <c r="Q206" s="22"/>
      <c r="R206" s="22"/>
      <c r="S206" s="22"/>
      <c r="T206" s="22"/>
      <c r="U206" s="30"/>
    </row>
    <row r="207" spans="2:21" ht="44.25" customHeight="1" x14ac:dyDescent="0.2">
      <c r="B207" s="226">
        <v>6</v>
      </c>
      <c r="C207" s="229" t="s">
        <v>224</v>
      </c>
      <c r="D207" s="190" t="s">
        <v>238</v>
      </c>
      <c r="E207" s="232" t="s">
        <v>97</v>
      </c>
      <c r="F207" s="161" t="s">
        <v>84</v>
      </c>
      <c r="G207" s="161" t="s">
        <v>84</v>
      </c>
      <c r="H207" s="161" t="s">
        <v>84</v>
      </c>
      <c r="I207" s="161" t="s">
        <v>84</v>
      </c>
      <c r="J207" s="161" t="s">
        <v>84</v>
      </c>
      <c r="K207" s="161" t="s">
        <v>84</v>
      </c>
      <c r="L207" s="161" t="s">
        <v>84</v>
      </c>
      <c r="M207" s="161" t="s">
        <v>84</v>
      </c>
      <c r="N207" s="161" t="s">
        <v>84</v>
      </c>
      <c r="O207" s="37" t="s">
        <v>13</v>
      </c>
      <c r="P207" s="23" t="s">
        <v>13</v>
      </c>
      <c r="Q207" s="23" t="s">
        <v>13</v>
      </c>
      <c r="R207" s="23" t="s">
        <v>13</v>
      </c>
      <c r="S207" s="23" t="s">
        <v>13</v>
      </c>
      <c r="T207" s="23" t="s">
        <v>13</v>
      </c>
      <c r="U207" s="25" t="s">
        <v>13</v>
      </c>
    </row>
    <row r="208" spans="2:21" ht="81" customHeight="1" x14ac:dyDescent="0.2">
      <c r="B208" s="227"/>
      <c r="C208" s="230"/>
      <c r="D208" s="164" t="s">
        <v>98</v>
      </c>
      <c r="E208" s="233"/>
      <c r="F208" s="98" t="s">
        <v>86</v>
      </c>
      <c r="G208" s="98" t="s">
        <v>86</v>
      </c>
      <c r="H208" s="98" t="s">
        <v>86</v>
      </c>
      <c r="I208" s="98" t="s">
        <v>86</v>
      </c>
      <c r="J208" s="98" t="s">
        <v>86</v>
      </c>
      <c r="K208" s="98" t="s">
        <v>86</v>
      </c>
      <c r="L208" s="98" t="s">
        <v>86</v>
      </c>
      <c r="M208" s="98" t="s">
        <v>86</v>
      </c>
      <c r="N208" s="98" t="s">
        <v>86</v>
      </c>
      <c r="O208" s="38"/>
      <c r="P208" s="13"/>
      <c r="Q208" s="13"/>
      <c r="R208" s="13"/>
      <c r="S208" s="13"/>
      <c r="T208" s="13"/>
      <c r="U208" s="16"/>
    </row>
    <row r="209" spans="2:21" ht="44.25" x14ac:dyDescent="0.2">
      <c r="B209" s="227"/>
      <c r="C209" s="230"/>
      <c r="D209" s="176"/>
      <c r="E209" s="233"/>
      <c r="F209" s="161" t="s">
        <v>85</v>
      </c>
      <c r="G209" s="161" t="s">
        <v>85</v>
      </c>
      <c r="H209" s="161" t="s">
        <v>85</v>
      </c>
      <c r="I209" s="161" t="s">
        <v>85</v>
      </c>
      <c r="J209" s="161" t="s">
        <v>85</v>
      </c>
      <c r="K209" s="161" t="s">
        <v>85</v>
      </c>
      <c r="L209" s="161" t="s">
        <v>85</v>
      </c>
      <c r="M209" s="161" t="s">
        <v>85</v>
      </c>
      <c r="N209" s="161" t="s">
        <v>85</v>
      </c>
      <c r="O209" s="37" t="s">
        <v>14</v>
      </c>
      <c r="P209" s="23" t="s">
        <v>14</v>
      </c>
      <c r="Q209" s="23" t="s">
        <v>14</v>
      </c>
      <c r="R209" s="23" t="s">
        <v>14</v>
      </c>
      <c r="S209" s="23" t="s">
        <v>14</v>
      </c>
      <c r="T209" s="23" t="s">
        <v>14</v>
      </c>
      <c r="U209" s="25" t="s">
        <v>14</v>
      </c>
    </row>
    <row r="210" spans="2:21" ht="81" customHeight="1" x14ac:dyDescent="0.2">
      <c r="B210" s="227"/>
      <c r="C210" s="230"/>
      <c r="D210" s="176"/>
      <c r="E210" s="234"/>
      <c r="F210" s="98" t="s">
        <v>86</v>
      </c>
      <c r="G210" s="98" t="s">
        <v>86</v>
      </c>
      <c r="H210" s="98" t="s">
        <v>86</v>
      </c>
      <c r="I210" s="98" t="s">
        <v>86</v>
      </c>
      <c r="J210" s="98" t="s">
        <v>86</v>
      </c>
      <c r="K210" s="98" t="s">
        <v>86</v>
      </c>
      <c r="L210" s="98" t="s">
        <v>86</v>
      </c>
      <c r="M210" s="98" t="s">
        <v>86</v>
      </c>
      <c r="N210" s="98" t="s">
        <v>86</v>
      </c>
      <c r="O210" s="39"/>
      <c r="P210" s="18"/>
      <c r="Q210" s="18"/>
      <c r="R210" s="18"/>
      <c r="S210" s="18"/>
      <c r="T210" s="18"/>
      <c r="U210" s="26"/>
    </row>
    <row r="211" spans="2:21" ht="31.5" x14ac:dyDescent="0.2">
      <c r="B211" s="227"/>
      <c r="C211" s="230"/>
      <c r="D211" s="176"/>
      <c r="E211" s="118" t="s">
        <v>15</v>
      </c>
      <c r="F211" s="99"/>
      <c r="G211" s="99"/>
      <c r="H211" s="99"/>
      <c r="I211" s="99"/>
      <c r="J211" s="99"/>
      <c r="K211" s="99"/>
      <c r="L211" s="99"/>
      <c r="M211" s="99"/>
      <c r="N211" s="100"/>
      <c r="O211" s="40">
        <v>0</v>
      </c>
      <c r="P211" s="19">
        <v>0</v>
      </c>
      <c r="Q211" s="19">
        <v>0</v>
      </c>
      <c r="R211" s="19">
        <v>0</v>
      </c>
      <c r="S211" s="19">
        <v>0</v>
      </c>
      <c r="T211" s="19">
        <v>0</v>
      </c>
      <c r="U211" s="27">
        <v>0</v>
      </c>
    </row>
    <row r="212" spans="2:21" ht="31.5" x14ac:dyDescent="0.2">
      <c r="B212" s="227"/>
      <c r="C212" s="230"/>
      <c r="D212" s="176"/>
      <c r="E212" s="118" t="s">
        <v>16</v>
      </c>
      <c r="F212" s="99"/>
      <c r="G212" s="99"/>
      <c r="H212" s="99"/>
      <c r="I212" s="99"/>
      <c r="J212" s="99"/>
      <c r="K212" s="99"/>
      <c r="L212" s="99"/>
      <c r="M212" s="99"/>
      <c r="N212" s="100"/>
      <c r="O212" s="41">
        <v>0</v>
      </c>
      <c r="P212" s="20">
        <v>0</v>
      </c>
      <c r="Q212" s="20">
        <v>0</v>
      </c>
      <c r="R212" s="20">
        <v>0</v>
      </c>
      <c r="S212" s="20">
        <v>0</v>
      </c>
      <c r="T212" s="20">
        <v>0</v>
      </c>
      <c r="U212" s="28">
        <v>0</v>
      </c>
    </row>
    <row r="213" spans="2:21" ht="31.5" x14ac:dyDescent="0.2">
      <c r="B213" s="227"/>
      <c r="C213" s="230"/>
      <c r="D213" s="176"/>
      <c r="E213" s="118" t="s">
        <v>27</v>
      </c>
      <c r="F213" s="99"/>
      <c r="G213" s="99"/>
      <c r="H213" s="99"/>
      <c r="I213" s="99"/>
      <c r="J213" s="99"/>
      <c r="K213" s="99"/>
      <c r="L213" s="99"/>
      <c r="M213" s="99"/>
      <c r="N213" s="100"/>
      <c r="O213" s="41">
        <v>0</v>
      </c>
      <c r="P213" s="20">
        <v>0</v>
      </c>
      <c r="Q213" s="20">
        <v>0</v>
      </c>
      <c r="R213" s="20">
        <v>0</v>
      </c>
      <c r="S213" s="20">
        <v>0</v>
      </c>
      <c r="T213" s="20">
        <v>0</v>
      </c>
      <c r="U213" s="28">
        <v>0</v>
      </c>
    </row>
    <row r="214" spans="2:21" ht="15.75" x14ac:dyDescent="0.2">
      <c r="B214" s="227"/>
      <c r="C214" s="230"/>
      <c r="D214" s="176"/>
      <c r="E214" s="118" t="s">
        <v>17</v>
      </c>
      <c r="F214" s="99">
        <v>5</v>
      </c>
      <c r="G214" s="99"/>
      <c r="H214" s="99"/>
      <c r="I214" s="99"/>
      <c r="J214" s="99"/>
      <c r="K214" s="99"/>
      <c r="L214" s="99"/>
      <c r="M214" s="99"/>
      <c r="N214" s="100"/>
      <c r="O214" s="42">
        <v>0</v>
      </c>
      <c r="P214" s="21">
        <v>0</v>
      </c>
      <c r="Q214" s="21">
        <v>0</v>
      </c>
      <c r="R214" s="21">
        <v>0</v>
      </c>
      <c r="S214" s="21">
        <v>0</v>
      </c>
      <c r="T214" s="21">
        <v>0</v>
      </c>
      <c r="U214" s="29">
        <v>0</v>
      </c>
    </row>
    <row r="215" spans="2:21" ht="33" customHeight="1" thickBot="1" x14ac:dyDescent="0.25">
      <c r="B215" s="227"/>
      <c r="C215" s="230"/>
      <c r="D215" s="176"/>
      <c r="E215" s="118" t="s">
        <v>2</v>
      </c>
      <c r="F215" s="101">
        <f>F214/5*B207</f>
        <v>6</v>
      </c>
      <c r="G215" s="101">
        <f t="shared" ref="G215:N215" si="34">G214/5*$B$118</f>
        <v>0</v>
      </c>
      <c r="H215" s="101">
        <f t="shared" si="34"/>
        <v>0</v>
      </c>
      <c r="I215" s="101">
        <f t="shared" si="34"/>
        <v>0</v>
      </c>
      <c r="J215" s="101">
        <f t="shared" si="34"/>
        <v>0</v>
      </c>
      <c r="K215" s="101">
        <f t="shared" si="34"/>
        <v>0</v>
      </c>
      <c r="L215" s="101">
        <f t="shared" si="34"/>
        <v>0</v>
      </c>
      <c r="M215" s="101">
        <f t="shared" si="34"/>
        <v>0</v>
      </c>
      <c r="N215" s="101">
        <f t="shared" si="34"/>
        <v>0</v>
      </c>
      <c r="O215" s="44">
        <f t="shared" ref="O215:T215" si="35">O214/5*5</f>
        <v>0</v>
      </c>
      <c r="P215" s="24">
        <f t="shared" si="35"/>
        <v>0</v>
      </c>
      <c r="Q215" s="24">
        <f t="shared" si="35"/>
        <v>0</v>
      </c>
      <c r="R215" s="24">
        <f t="shared" si="35"/>
        <v>0</v>
      </c>
      <c r="S215" s="24">
        <f t="shared" si="35"/>
        <v>0</v>
      </c>
      <c r="T215" s="24">
        <f t="shared" si="35"/>
        <v>0</v>
      </c>
      <c r="U215" s="31">
        <f>U214/5*5</f>
        <v>0</v>
      </c>
    </row>
    <row r="216" spans="2:21" ht="76.900000000000006" customHeight="1" x14ac:dyDescent="0.25">
      <c r="B216" s="227"/>
      <c r="C216" s="230"/>
      <c r="D216" s="176"/>
      <c r="E216" s="119" t="s">
        <v>29</v>
      </c>
      <c r="F216" s="105" t="str">
        <f>VLOOKUP($F214,Sheet2!$A$1:$B$10,2,FALSE)</f>
        <v>Standard of response is Very High</v>
      </c>
      <c r="G216" s="105" t="str">
        <f>VLOOKUP(G214,Sheet2!$A$1:$B$10,2,FALSE)</f>
        <v>Unacceptable/No Response</v>
      </c>
      <c r="H216" s="105" t="str">
        <f>VLOOKUP(H214,Sheet2!$A$1:$B$10,2,FALSE)</f>
        <v>Unacceptable/No Response</v>
      </c>
      <c r="I216" s="105" t="str">
        <f>VLOOKUP(I214,Sheet2!$A$1:$B$10,2,FALSE)</f>
        <v>Unacceptable/No Response</v>
      </c>
      <c r="J216" s="105" t="str">
        <f>VLOOKUP(J214,Sheet2!$A$1:$B$10,2,FALSE)</f>
        <v>Unacceptable/No Response</v>
      </c>
      <c r="K216" s="105" t="str">
        <f>VLOOKUP(K214,Sheet2!$A$1:$B$10,2,FALSE)</f>
        <v>Unacceptable/No Response</v>
      </c>
      <c r="L216" s="105" t="str">
        <f>VLOOKUP(L214,Sheet2!$A$1:$B$10,2,FALSE)</f>
        <v>Unacceptable/No Response</v>
      </c>
      <c r="M216" s="105" t="str">
        <f>VLOOKUP(M214,Sheet2!$A$1:$B$10,2,FALSE)</f>
        <v>Unacceptable/No Response</v>
      </c>
      <c r="N216" s="106" t="str">
        <f>VLOOKUP(N214,Sheet2!$A$1:$B$10,2,FALSE)</f>
        <v>Unacceptable/No Response</v>
      </c>
      <c r="O216" s="43"/>
      <c r="P216" s="22"/>
      <c r="Q216" s="22"/>
      <c r="R216" s="22"/>
      <c r="S216" s="22"/>
      <c r="T216" s="22"/>
      <c r="U216" s="30"/>
    </row>
    <row r="217" spans="2:21" ht="109.5" customHeight="1" thickBot="1" x14ac:dyDescent="0.25">
      <c r="B217" s="228"/>
      <c r="C217" s="231"/>
      <c r="D217" s="177"/>
      <c r="E217" s="120" t="s">
        <v>28</v>
      </c>
      <c r="F217" s="103"/>
      <c r="G217" s="103"/>
      <c r="H217" s="103"/>
      <c r="I217" s="103"/>
      <c r="J217" s="103"/>
      <c r="K217" s="103"/>
      <c r="L217" s="103"/>
      <c r="M217" s="103"/>
      <c r="N217" s="104"/>
      <c r="O217" s="43"/>
      <c r="P217" s="22"/>
      <c r="Q217" s="22"/>
      <c r="R217" s="22"/>
      <c r="S217" s="22"/>
      <c r="T217" s="22"/>
      <c r="U217" s="30"/>
    </row>
    <row r="218" spans="2:21" ht="44.25" customHeight="1" x14ac:dyDescent="0.2">
      <c r="B218" s="226">
        <v>4</v>
      </c>
      <c r="C218" s="229" t="s">
        <v>225</v>
      </c>
      <c r="D218" s="180" t="s">
        <v>100</v>
      </c>
      <c r="E218" s="232" t="s">
        <v>97</v>
      </c>
      <c r="F218" s="161" t="s">
        <v>84</v>
      </c>
      <c r="G218" s="161" t="s">
        <v>84</v>
      </c>
      <c r="H218" s="161" t="s">
        <v>84</v>
      </c>
      <c r="I218" s="161" t="s">
        <v>84</v>
      </c>
      <c r="J218" s="161" t="s">
        <v>84</v>
      </c>
      <c r="K218" s="161" t="s">
        <v>84</v>
      </c>
      <c r="L218" s="161" t="s">
        <v>84</v>
      </c>
      <c r="M218" s="161" t="s">
        <v>84</v>
      </c>
      <c r="N218" s="161" t="s">
        <v>84</v>
      </c>
      <c r="O218" s="37" t="s">
        <v>13</v>
      </c>
      <c r="P218" s="23" t="s">
        <v>13</v>
      </c>
      <c r="Q218" s="23" t="s">
        <v>13</v>
      </c>
      <c r="R218" s="23" t="s">
        <v>13</v>
      </c>
      <c r="S218" s="23" t="s">
        <v>13</v>
      </c>
      <c r="T218" s="23" t="s">
        <v>13</v>
      </c>
      <c r="U218" s="25" t="s">
        <v>13</v>
      </c>
    </row>
    <row r="219" spans="2:21" ht="81" customHeight="1" x14ac:dyDescent="0.2">
      <c r="B219" s="227"/>
      <c r="C219" s="230"/>
      <c r="D219" s="235" t="s">
        <v>98</v>
      </c>
      <c r="E219" s="233"/>
      <c r="F219" s="98" t="s">
        <v>86</v>
      </c>
      <c r="G219" s="98" t="s">
        <v>86</v>
      </c>
      <c r="H219" s="98" t="s">
        <v>86</v>
      </c>
      <c r="I219" s="98" t="s">
        <v>86</v>
      </c>
      <c r="J219" s="98" t="s">
        <v>86</v>
      </c>
      <c r="K219" s="98" t="s">
        <v>86</v>
      </c>
      <c r="L219" s="98" t="s">
        <v>86</v>
      </c>
      <c r="M219" s="98" t="s">
        <v>86</v>
      </c>
      <c r="N219" s="98" t="s">
        <v>86</v>
      </c>
      <c r="O219" s="38"/>
      <c r="P219" s="13"/>
      <c r="Q219" s="13"/>
      <c r="R219" s="13"/>
      <c r="S219" s="13"/>
      <c r="T219" s="13"/>
      <c r="U219" s="16"/>
    </row>
    <row r="220" spans="2:21" ht="44.25" x14ac:dyDescent="0.2">
      <c r="B220" s="227"/>
      <c r="C220" s="230"/>
      <c r="D220" s="235"/>
      <c r="E220" s="233"/>
      <c r="F220" s="161" t="s">
        <v>85</v>
      </c>
      <c r="G220" s="161" t="s">
        <v>85</v>
      </c>
      <c r="H220" s="161" t="s">
        <v>85</v>
      </c>
      <c r="I220" s="161" t="s">
        <v>85</v>
      </c>
      <c r="J220" s="161" t="s">
        <v>85</v>
      </c>
      <c r="K220" s="161" t="s">
        <v>85</v>
      </c>
      <c r="L220" s="161" t="s">
        <v>85</v>
      </c>
      <c r="M220" s="161" t="s">
        <v>85</v>
      </c>
      <c r="N220" s="161" t="s">
        <v>85</v>
      </c>
      <c r="O220" s="37" t="s">
        <v>14</v>
      </c>
      <c r="P220" s="23" t="s">
        <v>14</v>
      </c>
      <c r="Q220" s="23" t="s">
        <v>14</v>
      </c>
      <c r="R220" s="23" t="s">
        <v>14</v>
      </c>
      <c r="S220" s="23" t="s">
        <v>14</v>
      </c>
      <c r="T220" s="23" t="s">
        <v>14</v>
      </c>
      <c r="U220" s="25" t="s">
        <v>14</v>
      </c>
    </row>
    <row r="221" spans="2:21" ht="81" customHeight="1" x14ac:dyDescent="0.2">
      <c r="B221" s="227"/>
      <c r="C221" s="230"/>
      <c r="D221" s="235"/>
      <c r="E221" s="234"/>
      <c r="F221" s="98" t="s">
        <v>86</v>
      </c>
      <c r="G221" s="98" t="s">
        <v>86</v>
      </c>
      <c r="H221" s="98" t="s">
        <v>86</v>
      </c>
      <c r="I221" s="98" t="s">
        <v>86</v>
      </c>
      <c r="J221" s="98" t="s">
        <v>86</v>
      </c>
      <c r="K221" s="98" t="s">
        <v>86</v>
      </c>
      <c r="L221" s="98" t="s">
        <v>86</v>
      </c>
      <c r="M221" s="98" t="s">
        <v>86</v>
      </c>
      <c r="N221" s="98" t="s">
        <v>86</v>
      </c>
      <c r="O221" s="39"/>
      <c r="P221" s="18"/>
      <c r="Q221" s="18"/>
      <c r="R221" s="18"/>
      <c r="S221" s="18"/>
      <c r="T221" s="18"/>
      <c r="U221" s="26"/>
    </row>
    <row r="222" spans="2:21" ht="31.5" x14ac:dyDescent="0.2">
      <c r="B222" s="227"/>
      <c r="C222" s="230"/>
      <c r="D222" s="178"/>
      <c r="E222" s="118" t="s">
        <v>15</v>
      </c>
      <c r="F222" s="99"/>
      <c r="G222" s="99"/>
      <c r="H222" s="99"/>
      <c r="I222" s="99"/>
      <c r="J222" s="99"/>
      <c r="K222" s="99"/>
      <c r="L222" s="99"/>
      <c r="M222" s="99"/>
      <c r="N222" s="100"/>
      <c r="O222" s="40">
        <v>0</v>
      </c>
      <c r="P222" s="19">
        <v>0</v>
      </c>
      <c r="Q222" s="19">
        <v>0</v>
      </c>
      <c r="R222" s="19">
        <v>0</v>
      </c>
      <c r="S222" s="19">
        <v>0</v>
      </c>
      <c r="T222" s="19">
        <v>0</v>
      </c>
      <c r="U222" s="27">
        <v>0</v>
      </c>
    </row>
    <row r="223" spans="2:21" ht="31.5" x14ac:dyDescent="0.2">
      <c r="B223" s="227"/>
      <c r="C223" s="230"/>
      <c r="D223" s="178"/>
      <c r="E223" s="118" t="s">
        <v>16</v>
      </c>
      <c r="F223" s="99"/>
      <c r="G223" s="99"/>
      <c r="H223" s="99"/>
      <c r="I223" s="99"/>
      <c r="J223" s="99"/>
      <c r="K223" s="99"/>
      <c r="L223" s="99"/>
      <c r="M223" s="99"/>
      <c r="N223" s="100"/>
      <c r="O223" s="41">
        <v>0</v>
      </c>
      <c r="P223" s="20">
        <v>0</v>
      </c>
      <c r="Q223" s="20">
        <v>0</v>
      </c>
      <c r="R223" s="20">
        <v>0</v>
      </c>
      <c r="S223" s="20">
        <v>0</v>
      </c>
      <c r="T223" s="20">
        <v>0</v>
      </c>
      <c r="U223" s="28">
        <v>0</v>
      </c>
    </row>
    <row r="224" spans="2:21" ht="31.5" x14ac:dyDescent="0.2">
      <c r="B224" s="227"/>
      <c r="C224" s="230"/>
      <c r="D224" s="178"/>
      <c r="E224" s="118" t="s">
        <v>27</v>
      </c>
      <c r="F224" s="99"/>
      <c r="G224" s="99"/>
      <c r="H224" s="99"/>
      <c r="I224" s="99"/>
      <c r="J224" s="99"/>
      <c r="K224" s="99"/>
      <c r="L224" s="99"/>
      <c r="M224" s="99"/>
      <c r="N224" s="100"/>
      <c r="O224" s="41">
        <v>0</v>
      </c>
      <c r="P224" s="20">
        <v>0</v>
      </c>
      <c r="Q224" s="20">
        <v>0</v>
      </c>
      <c r="R224" s="20">
        <v>0</v>
      </c>
      <c r="S224" s="20">
        <v>0</v>
      </c>
      <c r="T224" s="20">
        <v>0</v>
      </c>
      <c r="U224" s="28">
        <v>0</v>
      </c>
    </row>
    <row r="225" spans="2:21" ht="15.75" x14ac:dyDescent="0.2">
      <c r="B225" s="227"/>
      <c r="C225" s="230"/>
      <c r="D225" s="178"/>
      <c r="E225" s="118" t="s">
        <v>17</v>
      </c>
      <c r="F225" s="99">
        <v>5</v>
      </c>
      <c r="G225" s="99"/>
      <c r="H225" s="99"/>
      <c r="I225" s="99"/>
      <c r="J225" s="99"/>
      <c r="K225" s="99"/>
      <c r="L225" s="99"/>
      <c r="M225" s="99"/>
      <c r="N225" s="100"/>
      <c r="O225" s="42">
        <v>0</v>
      </c>
      <c r="P225" s="21">
        <v>0</v>
      </c>
      <c r="Q225" s="21">
        <v>0</v>
      </c>
      <c r="R225" s="21">
        <v>0</v>
      </c>
      <c r="S225" s="21">
        <v>0</v>
      </c>
      <c r="T225" s="21">
        <v>0</v>
      </c>
      <c r="U225" s="29">
        <v>0</v>
      </c>
    </row>
    <row r="226" spans="2:21" ht="33" customHeight="1" thickBot="1" x14ac:dyDescent="0.25">
      <c r="B226" s="227"/>
      <c r="C226" s="230"/>
      <c r="D226" s="178"/>
      <c r="E226" s="118" t="s">
        <v>2</v>
      </c>
      <c r="F226" s="101">
        <f>F225/5*B218</f>
        <v>4</v>
      </c>
      <c r="G226" s="101">
        <f t="shared" ref="G226:N226" si="36">G225/5*$B$118</f>
        <v>0</v>
      </c>
      <c r="H226" s="101">
        <f t="shared" si="36"/>
        <v>0</v>
      </c>
      <c r="I226" s="101">
        <f t="shared" si="36"/>
        <v>0</v>
      </c>
      <c r="J226" s="101">
        <f t="shared" si="36"/>
        <v>0</v>
      </c>
      <c r="K226" s="101">
        <f t="shared" si="36"/>
        <v>0</v>
      </c>
      <c r="L226" s="101">
        <f t="shared" si="36"/>
        <v>0</v>
      </c>
      <c r="M226" s="101">
        <f t="shared" si="36"/>
        <v>0</v>
      </c>
      <c r="N226" s="101">
        <f t="shared" si="36"/>
        <v>0</v>
      </c>
      <c r="O226" s="44">
        <f t="shared" ref="O226:T226" si="37">O225/5*5</f>
        <v>0</v>
      </c>
      <c r="P226" s="24">
        <f t="shared" si="37"/>
        <v>0</v>
      </c>
      <c r="Q226" s="24">
        <f t="shared" si="37"/>
        <v>0</v>
      </c>
      <c r="R226" s="24">
        <f t="shared" si="37"/>
        <v>0</v>
      </c>
      <c r="S226" s="24">
        <f t="shared" si="37"/>
        <v>0</v>
      </c>
      <c r="T226" s="24">
        <f t="shared" si="37"/>
        <v>0</v>
      </c>
      <c r="U226" s="31">
        <f>U225/5*5</f>
        <v>0</v>
      </c>
    </row>
    <row r="227" spans="2:21" ht="76.900000000000006" customHeight="1" x14ac:dyDescent="0.25">
      <c r="B227" s="227"/>
      <c r="C227" s="230"/>
      <c r="D227" s="178"/>
      <c r="E227" s="119" t="s">
        <v>29</v>
      </c>
      <c r="F227" s="105" t="str">
        <f>VLOOKUP($F225,Sheet2!$A$1:$B$10,2,FALSE)</f>
        <v>Standard of response is Very High</v>
      </c>
      <c r="G227" s="105" t="str">
        <f>VLOOKUP(G225,Sheet2!$A$1:$B$10,2,FALSE)</f>
        <v>Unacceptable/No Response</v>
      </c>
      <c r="H227" s="105" t="str">
        <f>VLOOKUP(H225,Sheet2!$A$1:$B$10,2,FALSE)</f>
        <v>Unacceptable/No Response</v>
      </c>
      <c r="I227" s="105" t="str">
        <f>VLOOKUP(I225,Sheet2!$A$1:$B$10,2,FALSE)</f>
        <v>Unacceptable/No Response</v>
      </c>
      <c r="J227" s="105" t="str">
        <f>VLOOKUP(J225,Sheet2!$A$1:$B$10,2,FALSE)</f>
        <v>Unacceptable/No Response</v>
      </c>
      <c r="K227" s="105" t="str">
        <f>VLOOKUP(K225,Sheet2!$A$1:$B$10,2,FALSE)</f>
        <v>Unacceptable/No Response</v>
      </c>
      <c r="L227" s="105" t="str">
        <f>VLOOKUP(L225,Sheet2!$A$1:$B$10,2,FALSE)</f>
        <v>Unacceptable/No Response</v>
      </c>
      <c r="M227" s="105" t="str">
        <f>VLOOKUP(M225,Sheet2!$A$1:$B$10,2,FALSE)</f>
        <v>Unacceptable/No Response</v>
      </c>
      <c r="N227" s="106" t="str">
        <f>VLOOKUP(N225,Sheet2!$A$1:$B$10,2,FALSE)</f>
        <v>Unacceptable/No Response</v>
      </c>
      <c r="O227" s="43"/>
      <c r="P227" s="22"/>
      <c r="Q227" s="22"/>
      <c r="R227" s="22"/>
      <c r="S227" s="22"/>
      <c r="T227" s="22"/>
      <c r="U227" s="30"/>
    </row>
    <row r="228" spans="2:21" ht="109.5" customHeight="1" thickBot="1" x14ac:dyDescent="0.25">
      <c r="B228" s="228"/>
      <c r="C228" s="231"/>
      <c r="D228" s="179"/>
      <c r="E228" s="120" t="s">
        <v>28</v>
      </c>
      <c r="F228" s="103"/>
      <c r="G228" s="103"/>
      <c r="H228" s="103"/>
      <c r="I228" s="103"/>
      <c r="J228" s="103"/>
      <c r="K228" s="103"/>
      <c r="L228" s="103"/>
      <c r="M228" s="103"/>
      <c r="N228" s="104"/>
      <c r="O228" s="43"/>
      <c r="P228" s="22"/>
      <c r="Q228" s="22"/>
      <c r="R228" s="22"/>
      <c r="S228" s="22"/>
      <c r="T228" s="22"/>
      <c r="U228" s="30"/>
    </row>
    <row r="229" spans="2:21" ht="44.25" customHeight="1" x14ac:dyDescent="0.2">
      <c r="B229" s="226">
        <v>4</v>
      </c>
      <c r="C229" s="229" t="s">
        <v>226</v>
      </c>
      <c r="D229" s="190" t="s">
        <v>238</v>
      </c>
      <c r="E229" s="232" t="s">
        <v>97</v>
      </c>
      <c r="F229" s="161" t="s">
        <v>84</v>
      </c>
      <c r="G229" s="161" t="s">
        <v>84</v>
      </c>
      <c r="H229" s="161" t="s">
        <v>84</v>
      </c>
      <c r="I229" s="161" t="s">
        <v>84</v>
      </c>
      <c r="J229" s="161" t="s">
        <v>84</v>
      </c>
      <c r="K229" s="161" t="s">
        <v>84</v>
      </c>
      <c r="L229" s="161" t="s">
        <v>84</v>
      </c>
      <c r="M229" s="161" t="s">
        <v>84</v>
      </c>
      <c r="N229" s="161" t="s">
        <v>84</v>
      </c>
      <c r="O229" s="37" t="s">
        <v>13</v>
      </c>
      <c r="P229" s="23" t="s">
        <v>13</v>
      </c>
      <c r="Q229" s="23" t="s">
        <v>13</v>
      </c>
      <c r="R229" s="23" t="s">
        <v>13</v>
      </c>
      <c r="S229" s="23" t="s">
        <v>13</v>
      </c>
      <c r="T229" s="23" t="s">
        <v>13</v>
      </c>
      <c r="U229" s="25" t="s">
        <v>13</v>
      </c>
    </row>
    <row r="230" spans="2:21" ht="81" customHeight="1" x14ac:dyDescent="0.2">
      <c r="B230" s="227"/>
      <c r="C230" s="230"/>
      <c r="D230" s="235" t="s">
        <v>102</v>
      </c>
      <c r="E230" s="233"/>
      <c r="F230" s="98" t="s">
        <v>86</v>
      </c>
      <c r="G230" s="98" t="s">
        <v>86</v>
      </c>
      <c r="H230" s="98" t="s">
        <v>86</v>
      </c>
      <c r="I230" s="98" t="s">
        <v>86</v>
      </c>
      <c r="J230" s="98" t="s">
        <v>86</v>
      </c>
      <c r="K230" s="98" t="s">
        <v>86</v>
      </c>
      <c r="L230" s="98" t="s">
        <v>86</v>
      </c>
      <c r="M230" s="98" t="s">
        <v>86</v>
      </c>
      <c r="N230" s="98" t="s">
        <v>86</v>
      </c>
      <c r="O230" s="38"/>
      <c r="P230" s="13"/>
      <c r="Q230" s="13"/>
      <c r="R230" s="13"/>
      <c r="S230" s="13"/>
      <c r="T230" s="13"/>
      <c r="U230" s="16"/>
    </row>
    <row r="231" spans="2:21" ht="44.25" x14ac:dyDescent="0.2">
      <c r="B231" s="227"/>
      <c r="C231" s="230"/>
      <c r="D231" s="235"/>
      <c r="E231" s="233"/>
      <c r="F231" s="161" t="s">
        <v>85</v>
      </c>
      <c r="G231" s="161" t="s">
        <v>85</v>
      </c>
      <c r="H231" s="161" t="s">
        <v>85</v>
      </c>
      <c r="I231" s="161" t="s">
        <v>85</v>
      </c>
      <c r="J231" s="161" t="s">
        <v>85</v>
      </c>
      <c r="K231" s="161" t="s">
        <v>85</v>
      </c>
      <c r="L231" s="161" t="s">
        <v>85</v>
      </c>
      <c r="M231" s="161" t="s">
        <v>85</v>
      </c>
      <c r="N231" s="161" t="s">
        <v>85</v>
      </c>
      <c r="O231" s="37" t="s">
        <v>14</v>
      </c>
      <c r="P231" s="23" t="s">
        <v>14</v>
      </c>
      <c r="Q231" s="23" t="s">
        <v>14</v>
      </c>
      <c r="R231" s="23" t="s">
        <v>14</v>
      </c>
      <c r="S231" s="23" t="s">
        <v>14</v>
      </c>
      <c r="T231" s="23" t="s">
        <v>14</v>
      </c>
      <c r="U231" s="25" t="s">
        <v>14</v>
      </c>
    </row>
    <row r="232" spans="2:21" ht="81" customHeight="1" x14ac:dyDescent="0.2">
      <c r="B232" s="227"/>
      <c r="C232" s="230"/>
      <c r="D232" s="235"/>
      <c r="E232" s="234"/>
      <c r="F232" s="98" t="s">
        <v>86</v>
      </c>
      <c r="G232" s="98" t="s">
        <v>86</v>
      </c>
      <c r="H232" s="98" t="s">
        <v>86</v>
      </c>
      <c r="I232" s="98" t="s">
        <v>86</v>
      </c>
      <c r="J232" s="98" t="s">
        <v>86</v>
      </c>
      <c r="K232" s="98" t="s">
        <v>86</v>
      </c>
      <c r="L232" s="98" t="s">
        <v>86</v>
      </c>
      <c r="M232" s="98" t="s">
        <v>86</v>
      </c>
      <c r="N232" s="98" t="s">
        <v>86</v>
      </c>
      <c r="O232" s="39"/>
      <c r="P232" s="18"/>
      <c r="Q232" s="18"/>
      <c r="R232" s="18"/>
      <c r="S232" s="18"/>
      <c r="T232" s="18"/>
      <c r="U232" s="26"/>
    </row>
    <row r="233" spans="2:21" ht="31.5" x14ac:dyDescent="0.2">
      <c r="B233" s="227"/>
      <c r="C233" s="230"/>
      <c r="D233" s="178"/>
      <c r="E233" s="118" t="s">
        <v>15</v>
      </c>
      <c r="F233" s="99"/>
      <c r="G233" s="99"/>
      <c r="H233" s="99"/>
      <c r="I233" s="99"/>
      <c r="J233" s="99"/>
      <c r="K233" s="99"/>
      <c r="L233" s="99"/>
      <c r="M233" s="99"/>
      <c r="N233" s="100"/>
      <c r="O233" s="40">
        <v>0</v>
      </c>
      <c r="P233" s="19">
        <v>0</v>
      </c>
      <c r="Q233" s="19">
        <v>0</v>
      </c>
      <c r="R233" s="19">
        <v>0</v>
      </c>
      <c r="S233" s="19">
        <v>0</v>
      </c>
      <c r="T233" s="19">
        <v>0</v>
      </c>
      <c r="U233" s="27">
        <v>0</v>
      </c>
    </row>
    <row r="234" spans="2:21" ht="31.5" x14ac:dyDescent="0.2">
      <c r="B234" s="227"/>
      <c r="C234" s="230"/>
      <c r="D234" s="178"/>
      <c r="E234" s="118" t="s">
        <v>16</v>
      </c>
      <c r="F234" s="99"/>
      <c r="G234" s="99"/>
      <c r="H234" s="99"/>
      <c r="I234" s="99"/>
      <c r="J234" s="99"/>
      <c r="K234" s="99"/>
      <c r="L234" s="99"/>
      <c r="M234" s="99"/>
      <c r="N234" s="100"/>
      <c r="O234" s="41">
        <v>0</v>
      </c>
      <c r="P234" s="20">
        <v>0</v>
      </c>
      <c r="Q234" s="20">
        <v>0</v>
      </c>
      <c r="R234" s="20">
        <v>0</v>
      </c>
      <c r="S234" s="20">
        <v>0</v>
      </c>
      <c r="T234" s="20">
        <v>0</v>
      </c>
      <c r="U234" s="28">
        <v>0</v>
      </c>
    </row>
    <row r="235" spans="2:21" ht="31.5" x14ac:dyDescent="0.2">
      <c r="B235" s="227"/>
      <c r="C235" s="230"/>
      <c r="D235" s="178"/>
      <c r="E235" s="118" t="s">
        <v>27</v>
      </c>
      <c r="F235" s="99"/>
      <c r="G235" s="99"/>
      <c r="H235" s="99"/>
      <c r="I235" s="99"/>
      <c r="J235" s="99"/>
      <c r="K235" s="99"/>
      <c r="L235" s="99"/>
      <c r="M235" s="99"/>
      <c r="N235" s="100"/>
      <c r="O235" s="41">
        <v>0</v>
      </c>
      <c r="P235" s="20">
        <v>0</v>
      </c>
      <c r="Q235" s="20">
        <v>0</v>
      </c>
      <c r="R235" s="20">
        <v>0</v>
      </c>
      <c r="S235" s="20">
        <v>0</v>
      </c>
      <c r="T235" s="20">
        <v>0</v>
      </c>
      <c r="U235" s="28">
        <v>0</v>
      </c>
    </row>
    <row r="236" spans="2:21" ht="15.75" x14ac:dyDescent="0.2">
      <c r="B236" s="227"/>
      <c r="C236" s="230"/>
      <c r="D236" s="178"/>
      <c r="E236" s="118" t="s">
        <v>17</v>
      </c>
      <c r="F236" s="99">
        <v>5</v>
      </c>
      <c r="G236" s="99"/>
      <c r="H236" s="99"/>
      <c r="I236" s="99"/>
      <c r="J236" s="99"/>
      <c r="K236" s="99"/>
      <c r="L236" s="99"/>
      <c r="M236" s="99"/>
      <c r="N236" s="100"/>
      <c r="O236" s="42">
        <v>0</v>
      </c>
      <c r="P236" s="21">
        <v>0</v>
      </c>
      <c r="Q236" s="21">
        <v>0</v>
      </c>
      <c r="R236" s="21">
        <v>0</v>
      </c>
      <c r="S236" s="21">
        <v>0</v>
      </c>
      <c r="T236" s="21">
        <v>0</v>
      </c>
      <c r="U236" s="29">
        <v>0</v>
      </c>
    </row>
    <row r="237" spans="2:21" ht="33" customHeight="1" thickBot="1" x14ac:dyDescent="0.25">
      <c r="B237" s="227"/>
      <c r="C237" s="230"/>
      <c r="D237" s="178"/>
      <c r="E237" s="118" t="s">
        <v>2</v>
      </c>
      <c r="F237" s="101">
        <f>F236/5*B229</f>
        <v>4</v>
      </c>
      <c r="G237" s="101">
        <f t="shared" ref="G237:N237" si="38">G236/5*$B$118</f>
        <v>0</v>
      </c>
      <c r="H237" s="101">
        <f t="shared" si="38"/>
        <v>0</v>
      </c>
      <c r="I237" s="101">
        <f t="shared" si="38"/>
        <v>0</v>
      </c>
      <c r="J237" s="101">
        <f t="shared" si="38"/>
        <v>0</v>
      </c>
      <c r="K237" s="101">
        <f t="shared" si="38"/>
        <v>0</v>
      </c>
      <c r="L237" s="101">
        <f t="shared" si="38"/>
        <v>0</v>
      </c>
      <c r="M237" s="101">
        <f t="shared" si="38"/>
        <v>0</v>
      </c>
      <c r="N237" s="101">
        <f t="shared" si="38"/>
        <v>0</v>
      </c>
      <c r="O237" s="44">
        <f t="shared" ref="O237:T237" si="39">O236/5*5</f>
        <v>0</v>
      </c>
      <c r="P237" s="24">
        <f t="shared" si="39"/>
        <v>0</v>
      </c>
      <c r="Q237" s="24">
        <f t="shared" si="39"/>
        <v>0</v>
      </c>
      <c r="R237" s="24">
        <f t="shared" si="39"/>
        <v>0</v>
      </c>
      <c r="S237" s="24">
        <f t="shared" si="39"/>
        <v>0</v>
      </c>
      <c r="T237" s="24">
        <f t="shared" si="39"/>
        <v>0</v>
      </c>
      <c r="U237" s="31">
        <f>U236/5*5</f>
        <v>0</v>
      </c>
    </row>
    <row r="238" spans="2:21" ht="76.900000000000006" customHeight="1" x14ac:dyDescent="0.25">
      <c r="B238" s="227"/>
      <c r="C238" s="230"/>
      <c r="D238" s="178"/>
      <c r="E238" s="119" t="s">
        <v>29</v>
      </c>
      <c r="F238" s="105" t="str">
        <f>VLOOKUP($F236,Sheet2!$A$1:$B$10,2,FALSE)</f>
        <v>Standard of response is Very High</v>
      </c>
      <c r="G238" s="105" t="str">
        <f>VLOOKUP(G236,Sheet2!$A$1:$B$10,2,FALSE)</f>
        <v>Unacceptable/No Response</v>
      </c>
      <c r="H238" s="105" t="str">
        <f>VLOOKUP(H236,Sheet2!$A$1:$B$10,2,FALSE)</f>
        <v>Unacceptable/No Response</v>
      </c>
      <c r="I238" s="105" t="str">
        <f>VLOOKUP(I236,Sheet2!$A$1:$B$10,2,FALSE)</f>
        <v>Unacceptable/No Response</v>
      </c>
      <c r="J238" s="105" t="str">
        <f>VLOOKUP(J236,Sheet2!$A$1:$B$10,2,FALSE)</f>
        <v>Unacceptable/No Response</v>
      </c>
      <c r="K238" s="105" t="str">
        <f>VLOOKUP(K236,Sheet2!$A$1:$B$10,2,FALSE)</f>
        <v>Unacceptable/No Response</v>
      </c>
      <c r="L238" s="105" t="str">
        <f>VLOOKUP(L236,Sheet2!$A$1:$B$10,2,FALSE)</f>
        <v>Unacceptable/No Response</v>
      </c>
      <c r="M238" s="105" t="str">
        <f>VLOOKUP(M236,Sheet2!$A$1:$B$10,2,FALSE)</f>
        <v>Unacceptable/No Response</v>
      </c>
      <c r="N238" s="106" t="str">
        <f>VLOOKUP(N236,Sheet2!$A$1:$B$10,2,FALSE)</f>
        <v>Unacceptable/No Response</v>
      </c>
      <c r="O238" s="43"/>
      <c r="P238" s="22"/>
      <c r="Q238" s="22"/>
      <c r="R238" s="22"/>
      <c r="S238" s="22"/>
      <c r="T238" s="22"/>
      <c r="U238" s="30"/>
    </row>
    <row r="239" spans="2:21" ht="109.5" customHeight="1" thickBot="1" x14ac:dyDescent="0.25">
      <c r="B239" s="228"/>
      <c r="C239" s="231"/>
      <c r="D239" s="179"/>
      <c r="E239" s="120" t="s">
        <v>28</v>
      </c>
      <c r="F239" s="103"/>
      <c r="G239" s="103"/>
      <c r="H239" s="103"/>
      <c r="I239" s="103"/>
      <c r="J239" s="103"/>
      <c r="K239" s="103"/>
      <c r="L239" s="103"/>
      <c r="M239" s="103"/>
      <c r="N239" s="104"/>
      <c r="O239" s="43"/>
      <c r="P239" s="22"/>
      <c r="Q239" s="22"/>
      <c r="R239" s="22"/>
      <c r="S239" s="22"/>
      <c r="T239" s="22"/>
      <c r="U239" s="30"/>
    </row>
    <row r="240" spans="2:21" ht="44.25" customHeight="1" x14ac:dyDescent="0.2">
      <c r="B240" s="226">
        <v>4</v>
      </c>
      <c r="C240" s="229" t="s">
        <v>227</v>
      </c>
      <c r="D240" s="190" t="s">
        <v>238</v>
      </c>
      <c r="E240" s="232" t="s">
        <v>97</v>
      </c>
      <c r="F240" s="161" t="s">
        <v>84</v>
      </c>
      <c r="G240" s="161" t="s">
        <v>84</v>
      </c>
      <c r="H240" s="161" t="s">
        <v>84</v>
      </c>
      <c r="I240" s="161" t="s">
        <v>84</v>
      </c>
      <c r="J240" s="161" t="s">
        <v>84</v>
      </c>
      <c r="K240" s="161" t="s">
        <v>84</v>
      </c>
      <c r="L240" s="161" t="s">
        <v>84</v>
      </c>
      <c r="M240" s="161" t="s">
        <v>84</v>
      </c>
      <c r="N240" s="161" t="s">
        <v>84</v>
      </c>
      <c r="O240" s="37" t="s">
        <v>13</v>
      </c>
      <c r="P240" s="23" t="s">
        <v>13</v>
      </c>
      <c r="Q240" s="23" t="s">
        <v>13</v>
      </c>
      <c r="R240" s="23" t="s">
        <v>13</v>
      </c>
      <c r="S240" s="23" t="s">
        <v>13</v>
      </c>
      <c r="T240" s="23" t="s">
        <v>13</v>
      </c>
      <c r="U240" s="25" t="s">
        <v>13</v>
      </c>
    </row>
    <row r="241" spans="2:21" ht="81" customHeight="1" x14ac:dyDescent="0.2">
      <c r="B241" s="227"/>
      <c r="C241" s="230"/>
      <c r="D241" s="164" t="s">
        <v>98</v>
      </c>
      <c r="E241" s="233"/>
      <c r="F241" s="98" t="s">
        <v>86</v>
      </c>
      <c r="G241" s="98" t="s">
        <v>86</v>
      </c>
      <c r="H241" s="98" t="s">
        <v>86</v>
      </c>
      <c r="I241" s="98" t="s">
        <v>86</v>
      </c>
      <c r="J241" s="98" t="s">
        <v>86</v>
      </c>
      <c r="K241" s="98" t="s">
        <v>86</v>
      </c>
      <c r="L241" s="98" t="s">
        <v>86</v>
      </c>
      <c r="M241" s="98" t="s">
        <v>86</v>
      </c>
      <c r="N241" s="98" t="s">
        <v>86</v>
      </c>
      <c r="O241" s="38"/>
      <c r="P241" s="13"/>
      <c r="Q241" s="13"/>
      <c r="R241" s="13"/>
      <c r="S241" s="13"/>
      <c r="T241" s="13"/>
      <c r="U241" s="16"/>
    </row>
    <row r="242" spans="2:21" ht="44.25" x14ac:dyDescent="0.2">
      <c r="B242" s="227"/>
      <c r="C242" s="230"/>
      <c r="D242" s="170"/>
      <c r="E242" s="233"/>
      <c r="F242" s="161" t="s">
        <v>85</v>
      </c>
      <c r="G242" s="161" t="s">
        <v>85</v>
      </c>
      <c r="H242" s="161" t="s">
        <v>85</v>
      </c>
      <c r="I242" s="161" t="s">
        <v>85</v>
      </c>
      <c r="J242" s="161" t="s">
        <v>85</v>
      </c>
      <c r="K242" s="161" t="s">
        <v>85</v>
      </c>
      <c r="L242" s="161" t="s">
        <v>85</v>
      </c>
      <c r="M242" s="161" t="s">
        <v>85</v>
      </c>
      <c r="N242" s="161" t="s">
        <v>85</v>
      </c>
      <c r="O242" s="37" t="s">
        <v>14</v>
      </c>
      <c r="P242" s="23" t="s">
        <v>14</v>
      </c>
      <c r="Q242" s="23" t="s">
        <v>14</v>
      </c>
      <c r="R242" s="23" t="s">
        <v>14</v>
      </c>
      <c r="S242" s="23" t="s">
        <v>14</v>
      </c>
      <c r="T242" s="23" t="s">
        <v>14</v>
      </c>
      <c r="U242" s="25" t="s">
        <v>14</v>
      </c>
    </row>
    <row r="243" spans="2:21" ht="81" customHeight="1" x14ac:dyDescent="0.2">
      <c r="B243" s="227"/>
      <c r="C243" s="230"/>
      <c r="D243" s="170"/>
      <c r="E243" s="234"/>
      <c r="F243" s="98" t="s">
        <v>86</v>
      </c>
      <c r="G243" s="98" t="s">
        <v>86</v>
      </c>
      <c r="H243" s="98" t="s">
        <v>86</v>
      </c>
      <c r="I243" s="98" t="s">
        <v>86</v>
      </c>
      <c r="J243" s="98" t="s">
        <v>86</v>
      </c>
      <c r="K243" s="98" t="s">
        <v>86</v>
      </c>
      <c r="L243" s="98" t="s">
        <v>86</v>
      </c>
      <c r="M243" s="98" t="s">
        <v>86</v>
      </c>
      <c r="N243" s="98" t="s">
        <v>86</v>
      </c>
      <c r="O243" s="39"/>
      <c r="P243" s="18"/>
      <c r="Q243" s="18"/>
      <c r="R243" s="18"/>
      <c r="S243" s="18"/>
      <c r="T243" s="18"/>
      <c r="U243" s="26"/>
    </row>
    <row r="244" spans="2:21" ht="31.5" x14ac:dyDescent="0.2">
      <c r="B244" s="227"/>
      <c r="C244" s="230"/>
      <c r="D244" s="170"/>
      <c r="E244" s="118" t="s">
        <v>15</v>
      </c>
      <c r="F244" s="99"/>
      <c r="G244" s="99"/>
      <c r="H244" s="99"/>
      <c r="I244" s="99"/>
      <c r="J244" s="99"/>
      <c r="K244" s="99"/>
      <c r="L244" s="99"/>
      <c r="M244" s="99"/>
      <c r="N244" s="100"/>
      <c r="O244" s="40">
        <v>0</v>
      </c>
      <c r="P244" s="19">
        <v>0</v>
      </c>
      <c r="Q244" s="19">
        <v>0</v>
      </c>
      <c r="R244" s="19">
        <v>0</v>
      </c>
      <c r="S244" s="19">
        <v>0</v>
      </c>
      <c r="T244" s="19">
        <v>0</v>
      </c>
      <c r="U244" s="27">
        <v>0</v>
      </c>
    </row>
    <row r="245" spans="2:21" ht="31.5" x14ac:dyDescent="0.2">
      <c r="B245" s="227"/>
      <c r="C245" s="230"/>
      <c r="D245" s="170"/>
      <c r="E245" s="118" t="s">
        <v>16</v>
      </c>
      <c r="F245" s="99"/>
      <c r="G245" s="99"/>
      <c r="H245" s="99"/>
      <c r="I245" s="99"/>
      <c r="J245" s="99"/>
      <c r="K245" s="99"/>
      <c r="L245" s="99"/>
      <c r="M245" s="99"/>
      <c r="N245" s="100"/>
      <c r="O245" s="41">
        <v>0</v>
      </c>
      <c r="P245" s="20">
        <v>0</v>
      </c>
      <c r="Q245" s="20">
        <v>0</v>
      </c>
      <c r="R245" s="20">
        <v>0</v>
      </c>
      <c r="S245" s="20">
        <v>0</v>
      </c>
      <c r="T245" s="20">
        <v>0</v>
      </c>
      <c r="U245" s="28">
        <v>0</v>
      </c>
    </row>
    <row r="246" spans="2:21" ht="31.5" x14ac:dyDescent="0.2">
      <c r="B246" s="227"/>
      <c r="C246" s="230"/>
      <c r="D246" s="170"/>
      <c r="E246" s="118" t="s">
        <v>27</v>
      </c>
      <c r="F246" s="99"/>
      <c r="G246" s="99"/>
      <c r="H246" s="99"/>
      <c r="I246" s="99"/>
      <c r="J246" s="99"/>
      <c r="K246" s="99"/>
      <c r="L246" s="99"/>
      <c r="M246" s="99"/>
      <c r="N246" s="100"/>
      <c r="O246" s="41">
        <v>0</v>
      </c>
      <c r="P246" s="20">
        <v>0</v>
      </c>
      <c r="Q246" s="20">
        <v>0</v>
      </c>
      <c r="R246" s="20">
        <v>0</v>
      </c>
      <c r="S246" s="20">
        <v>0</v>
      </c>
      <c r="T246" s="20">
        <v>0</v>
      </c>
      <c r="U246" s="28">
        <v>0</v>
      </c>
    </row>
    <row r="247" spans="2:21" ht="15.75" x14ac:dyDescent="0.2">
      <c r="B247" s="227"/>
      <c r="C247" s="230"/>
      <c r="D247" s="170"/>
      <c r="E247" s="118" t="s">
        <v>17</v>
      </c>
      <c r="F247" s="99">
        <v>5</v>
      </c>
      <c r="G247" s="99"/>
      <c r="H247" s="99"/>
      <c r="I247" s="99"/>
      <c r="J247" s="99"/>
      <c r="K247" s="99"/>
      <c r="L247" s="99"/>
      <c r="M247" s="99"/>
      <c r="N247" s="100"/>
      <c r="O247" s="42">
        <v>0</v>
      </c>
      <c r="P247" s="21">
        <v>0</v>
      </c>
      <c r="Q247" s="21">
        <v>0</v>
      </c>
      <c r="R247" s="21">
        <v>0</v>
      </c>
      <c r="S247" s="21">
        <v>0</v>
      </c>
      <c r="T247" s="21">
        <v>0</v>
      </c>
      <c r="U247" s="29">
        <v>0</v>
      </c>
    </row>
    <row r="248" spans="2:21" ht="33" customHeight="1" thickBot="1" x14ac:dyDescent="0.25">
      <c r="B248" s="227"/>
      <c r="C248" s="230"/>
      <c r="D248" s="170"/>
      <c r="E248" s="118" t="s">
        <v>2</v>
      </c>
      <c r="F248" s="101">
        <f>F247/5*B240</f>
        <v>4</v>
      </c>
      <c r="G248" s="101">
        <f t="shared" ref="G248:N248" si="40">G247/5*$B$118</f>
        <v>0</v>
      </c>
      <c r="H248" s="101">
        <f t="shared" si="40"/>
        <v>0</v>
      </c>
      <c r="I248" s="101">
        <f t="shared" si="40"/>
        <v>0</v>
      </c>
      <c r="J248" s="101">
        <f t="shared" si="40"/>
        <v>0</v>
      </c>
      <c r="K248" s="101">
        <f t="shared" si="40"/>
        <v>0</v>
      </c>
      <c r="L248" s="101">
        <f t="shared" si="40"/>
        <v>0</v>
      </c>
      <c r="M248" s="101">
        <f t="shared" si="40"/>
        <v>0</v>
      </c>
      <c r="N248" s="101">
        <f t="shared" si="40"/>
        <v>0</v>
      </c>
      <c r="O248" s="44">
        <f t="shared" ref="O248:T248" si="41">O247/5*5</f>
        <v>0</v>
      </c>
      <c r="P248" s="24">
        <f t="shared" si="41"/>
        <v>0</v>
      </c>
      <c r="Q248" s="24">
        <f t="shared" si="41"/>
        <v>0</v>
      </c>
      <c r="R248" s="24">
        <f t="shared" si="41"/>
        <v>0</v>
      </c>
      <c r="S248" s="24">
        <f t="shared" si="41"/>
        <v>0</v>
      </c>
      <c r="T248" s="24">
        <f t="shared" si="41"/>
        <v>0</v>
      </c>
      <c r="U248" s="31">
        <f>U247/5*5</f>
        <v>0</v>
      </c>
    </row>
    <row r="249" spans="2:21" ht="76.900000000000006" customHeight="1" x14ac:dyDescent="0.25">
      <c r="B249" s="227"/>
      <c r="C249" s="230"/>
      <c r="D249" s="170"/>
      <c r="E249" s="119" t="s">
        <v>29</v>
      </c>
      <c r="F249" s="105" t="str">
        <f>VLOOKUP($F247,Sheet2!$A$1:$B$10,2,FALSE)</f>
        <v>Standard of response is Very High</v>
      </c>
      <c r="G249" s="105" t="str">
        <f>VLOOKUP(G247,Sheet2!$A$1:$B$10,2,FALSE)</f>
        <v>Unacceptable/No Response</v>
      </c>
      <c r="H249" s="105" t="str">
        <f>VLOOKUP(H247,Sheet2!$A$1:$B$10,2,FALSE)</f>
        <v>Unacceptable/No Response</v>
      </c>
      <c r="I249" s="105" t="str">
        <f>VLOOKUP(I247,Sheet2!$A$1:$B$10,2,FALSE)</f>
        <v>Unacceptable/No Response</v>
      </c>
      <c r="J249" s="105" t="str">
        <f>VLOOKUP(J247,Sheet2!$A$1:$B$10,2,FALSE)</f>
        <v>Unacceptable/No Response</v>
      </c>
      <c r="K249" s="105" t="str">
        <f>VLOOKUP(K247,Sheet2!$A$1:$B$10,2,FALSE)</f>
        <v>Unacceptable/No Response</v>
      </c>
      <c r="L249" s="105" t="str">
        <f>VLOOKUP(L247,Sheet2!$A$1:$B$10,2,FALSE)</f>
        <v>Unacceptable/No Response</v>
      </c>
      <c r="M249" s="105" t="str">
        <f>VLOOKUP(M247,Sheet2!$A$1:$B$10,2,FALSE)</f>
        <v>Unacceptable/No Response</v>
      </c>
      <c r="N249" s="106" t="str">
        <f>VLOOKUP(N247,Sheet2!$A$1:$B$10,2,FALSE)</f>
        <v>Unacceptable/No Response</v>
      </c>
      <c r="O249" s="43"/>
      <c r="P249" s="22"/>
      <c r="Q249" s="22"/>
      <c r="R249" s="22"/>
      <c r="S249" s="22"/>
      <c r="T249" s="22"/>
      <c r="U249" s="30"/>
    </row>
    <row r="250" spans="2:21" ht="109.5" customHeight="1" thickBot="1" x14ac:dyDescent="0.25">
      <c r="B250" s="228"/>
      <c r="C250" s="231"/>
      <c r="D250" s="171"/>
      <c r="E250" s="120" t="s">
        <v>28</v>
      </c>
      <c r="F250" s="103"/>
      <c r="G250" s="103"/>
      <c r="H250" s="103"/>
      <c r="I250" s="103"/>
      <c r="J250" s="103"/>
      <c r="K250" s="103"/>
      <c r="L250" s="103"/>
      <c r="M250" s="103"/>
      <c r="N250" s="104"/>
      <c r="O250" s="43"/>
      <c r="P250" s="22"/>
      <c r="Q250" s="22"/>
      <c r="R250" s="22"/>
      <c r="S250" s="22"/>
      <c r="T250" s="22"/>
      <c r="U250" s="30"/>
    </row>
    <row r="251" spans="2:21" ht="44.25" customHeight="1" x14ac:dyDescent="0.2">
      <c r="B251" s="226">
        <v>6</v>
      </c>
      <c r="C251" s="229" t="s">
        <v>228</v>
      </c>
      <c r="D251" s="190" t="s">
        <v>238</v>
      </c>
      <c r="E251" s="232" t="s">
        <v>97</v>
      </c>
      <c r="F251" s="161" t="s">
        <v>84</v>
      </c>
      <c r="G251" s="161" t="s">
        <v>84</v>
      </c>
      <c r="H251" s="161" t="s">
        <v>84</v>
      </c>
      <c r="I251" s="161" t="s">
        <v>84</v>
      </c>
      <c r="J251" s="161" t="s">
        <v>84</v>
      </c>
      <c r="K251" s="161" t="s">
        <v>84</v>
      </c>
      <c r="L251" s="161" t="s">
        <v>84</v>
      </c>
      <c r="M251" s="161" t="s">
        <v>84</v>
      </c>
      <c r="N251" s="161" t="s">
        <v>84</v>
      </c>
      <c r="O251" s="37" t="s">
        <v>13</v>
      </c>
      <c r="P251" s="23" t="s">
        <v>13</v>
      </c>
      <c r="Q251" s="23" t="s">
        <v>13</v>
      </c>
      <c r="R251" s="23" t="s">
        <v>13</v>
      </c>
      <c r="S251" s="23" t="s">
        <v>13</v>
      </c>
      <c r="T251" s="23" t="s">
        <v>13</v>
      </c>
      <c r="U251" s="25" t="s">
        <v>13</v>
      </c>
    </row>
    <row r="252" spans="2:21" ht="81" customHeight="1" x14ac:dyDescent="0.2">
      <c r="B252" s="227"/>
      <c r="C252" s="230"/>
      <c r="D252" s="164" t="s">
        <v>98</v>
      </c>
      <c r="E252" s="233"/>
      <c r="F252" s="98" t="s">
        <v>86</v>
      </c>
      <c r="G252" s="98" t="s">
        <v>86</v>
      </c>
      <c r="H252" s="98" t="s">
        <v>86</v>
      </c>
      <c r="I252" s="98" t="s">
        <v>86</v>
      </c>
      <c r="J252" s="98" t="s">
        <v>86</v>
      </c>
      <c r="K252" s="98" t="s">
        <v>86</v>
      </c>
      <c r="L252" s="98" t="s">
        <v>86</v>
      </c>
      <c r="M252" s="98" t="s">
        <v>86</v>
      </c>
      <c r="N252" s="98" t="s">
        <v>86</v>
      </c>
      <c r="O252" s="38"/>
      <c r="P252" s="13"/>
      <c r="Q252" s="13"/>
      <c r="R252" s="13"/>
      <c r="S252" s="13"/>
      <c r="T252" s="13"/>
      <c r="U252" s="16"/>
    </row>
    <row r="253" spans="2:21" ht="44.25" x14ac:dyDescent="0.2">
      <c r="B253" s="227"/>
      <c r="C253" s="230"/>
      <c r="D253" s="188"/>
      <c r="E253" s="233"/>
      <c r="F253" s="161" t="s">
        <v>85</v>
      </c>
      <c r="G253" s="161" t="s">
        <v>85</v>
      </c>
      <c r="H253" s="161" t="s">
        <v>85</v>
      </c>
      <c r="I253" s="161" t="s">
        <v>85</v>
      </c>
      <c r="J253" s="161" t="s">
        <v>85</v>
      </c>
      <c r="K253" s="161" t="s">
        <v>85</v>
      </c>
      <c r="L253" s="161" t="s">
        <v>85</v>
      </c>
      <c r="M253" s="161" t="s">
        <v>85</v>
      </c>
      <c r="N253" s="161" t="s">
        <v>85</v>
      </c>
      <c r="O253" s="37" t="s">
        <v>14</v>
      </c>
      <c r="P253" s="23" t="s">
        <v>14</v>
      </c>
      <c r="Q253" s="23" t="s">
        <v>14</v>
      </c>
      <c r="R253" s="23" t="s">
        <v>14</v>
      </c>
      <c r="S253" s="23" t="s">
        <v>14</v>
      </c>
      <c r="T253" s="23" t="s">
        <v>14</v>
      </c>
      <c r="U253" s="25" t="s">
        <v>14</v>
      </c>
    </row>
    <row r="254" spans="2:21" ht="81" customHeight="1" x14ac:dyDescent="0.2">
      <c r="B254" s="227"/>
      <c r="C254" s="230"/>
      <c r="D254" s="188"/>
      <c r="E254" s="234"/>
      <c r="F254" s="98" t="s">
        <v>86</v>
      </c>
      <c r="G254" s="98" t="s">
        <v>86</v>
      </c>
      <c r="H254" s="98" t="s">
        <v>86</v>
      </c>
      <c r="I254" s="98" t="s">
        <v>86</v>
      </c>
      <c r="J254" s="98" t="s">
        <v>86</v>
      </c>
      <c r="K254" s="98" t="s">
        <v>86</v>
      </c>
      <c r="L254" s="98" t="s">
        <v>86</v>
      </c>
      <c r="M254" s="98" t="s">
        <v>86</v>
      </c>
      <c r="N254" s="98" t="s">
        <v>86</v>
      </c>
      <c r="O254" s="39"/>
      <c r="P254" s="18"/>
      <c r="Q254" s="18"/>
      <c r="R254" s="18"/>
      <c r="S254" s="18"/>
      <c r="T254" s="18"/>
      <c r="U254" s="26"/>
    </row>
    <row r="255" spans="2:21" ht="31.5" x14ac:dyDescent="0.2">
      <c r="B255" s="227"/>
      <c r="C255" s="230"/>
      <c r="D255" s="188"/>
      <c r="E255" s="118" t="s">
        <v>15</v>
      </c>
      <c r="F255" s="99"/>
      <c r="G255" s="99"/>
      <c r="H255" s="99"/>
      <c r="I255" s="99"/>
      <c r="J255" s="99"/>
      <c r="K255" s="99"/>
      <c r="L255" s="99"/>
      <c r="M255" s="99"/>
      <c r="N255" s="100"/>
      <c r="O255" s="40">
        <v>0</v>
      </c>
      <c r="P255" s="19">
        <v>0</v>
      </c>
      <c r="Q255" s="19">
        <v>0</v>
      </c>
      <c r="R255" s="19">
        <v>0</v>
      </c>
      <c r="S255" s="19">
        <v>0</v>
      </c>
      <c r="T255" s="19">
        <v>0</v>
      </c>
      <c r="U255" s="27">
        <v>0</v>
      </c>
    </row>
    <row r="256" spans="2:21" ht="31.5" x14ac:dyDescent="0.2">
      <c r="B256" s="227"/>
      <c r="C256" s="230"/>
      <c r="D256" s="188"/>
      <c r="E256" s="118" t="s">
        <v>16</v>
      </c>
      <c r="F256" s="99"/>
      <c r="G256" s="99"/>
      <c r="H256" s="99"/>
      <c r="I256" s="99"/>
      <c r="J256" s="99"/>
      <c r="K256" s="99"/>
      <c r="L256" s="99"/>
      <c r="M256" s="99"/>
      <c r="N256" s="100"/>
      <c r="O256" s="41">
        <v>0</v>
      </c>
      <c r="P256" s="20">
        <v>0</v>
      </c>
      <c r="Q256" s="20">
        <v>0</v>
      </c>
      <c r="R256" s="20">
        <v>0</v>
      </c>
      <c r="S256" s="20">
        <v>0</v>
      </c>
      <c r="T256" s="20">
        <v>0</v>
      </c>
      <c r="U256" s="28">
        <v>0</v>
      </c>
    </row>
    <row r="257" spans="2:21" ht="31.5" x14ac:dyDescent="0.2">
      <c r="B257" s="227"/>
      <c r="C257" s="230"/>
      <c r="D257" s="188"/>
      <c r="E257" s="118" t="s">
        <v>27</v>
      </c>
      <c r="F257" s="99"/>
      <c r="G257" s="99"/>
      <c r="H257" s="99"/>
      <c r="I257" s="99"/>
      <c r="J257" s="99"/>
      <c r="K257" s="99"/>
      <c r="L257" s="99"/>
      <c r="M257" s="99"/>
      <c r="N257" s="100"/>
      <c r="O257" s="41">
        <v>0</v>
      </c>
      <c r="P257" s="20">
        <v>0</v>
      </c>
      <c r="Q257" s="20">
        <v>0</v>
      </c>
      <c r="R257" s="20">
        <v>0</v>
      </c>
      <c r="S257" s="20">
        <v>0</v>
      </c>
      <c r="T257" s="20">
        <v>0</v>
      </c>
      <c r="U257" s="28">
        <v>0</v>
      </c>
    </row>
    <row r="258" spans="2:21" ht="15.75" x14ac:dyDescent="0.2">
      <c r="B258" s="227"/>
      <c r="C258" s="230"/>
      <c r="D258" s="188"/>
      <c r="E258" s="118" t="s">
        <v>17</v>
      </c>
      <c r="F258" s="99">
        <v>5</v>
      </c>
      <c r="G258" s="99"/>
      <c r="H258" s="99"/>
      <c r="I258" s="99"/>
      <c r="J258" s="99"/>
      <c r="K258" s="99"/>
      <c r="L258" s="99"/>
      <c r="M258" s="99"/>
      <c r="N258" s="100"/>
      <c r="O258" s="42">
        <v>0</v>
      </c>
      <c r="P258" s="21">
        <v>0</v>
      </c>
      <c r="Q258" s="21">
        <v>0</v>
      </c>
      <c r="R258" s="21">
        <v>0</v>
      </c>
      <c r="S258" s="21">
        <v>0</v>
      </c>
      <c r="T258" s="21">
        <v>0</v>
      </c>
      <c r="U258" s="29">
        <v>0</v>
      </c>
    </row>
    <row r="259" spans="2:21" ht="33" customHeight="1" thickBot="1" x14ac:dyDescent="0.25">
      <c r="B259" s="227"/>
      <c r="C259" s="230"/>
      <c r="D259" s="188"/>
      <c r="E259" s="118" t="s">
        <v>2</v>
      </c>
      <c r="F259" s="101">
        <f>F258/5*B251</f>
        <v>6</v>
      </c>
      <c r="G259" s="101">
        <f t="shared" ref="G259:N259" si="42">G258/5*$B$118</f>
        <v>0</v>
      </c>
      <c r="H259" s="101">
        <f t="shared" si="42"/>
        <v>0</v>
      </c>
      <c r="I259" s="101">
        <f t="shared" si="42"/>
        <v>0</v>
      </c>
      <c r="J259" s="101">
        <f t="shared" si="42"/>
        <v>0</v>
      </c>
      <c r="K259" s="101">
        <f t="shared" si="42"/>
        <v>0</v>
      </c>
      <c r="L259" s="101">
        <f t="shared" si="42"/>
        <v>0</v>
      </c>
      <c r="M259" s="101">
        <f t="shared" si="42"/>
        <v>0</v>
      </c>
      <c r="N259" s="101">
        <f t="shared" si="42"/>
        <v>0</v>
      </c>
      <c r="O259" s="44">
        <f t="shared" ref="O259:T259" si="43">O258/5*5</f>
        <v>0</v>
      </c>
      <c r="P259" s="24">
        <f t="shared" si="43"/>
        <v>0</v>
      </c>
      <c r="Q259" s="24">
        <f t="shared" si="43"/>
        <v>0</v>
      </c>
      <c r="R259" s="24">
        <f t="shared" si="43"/>
        <v>0</v>
      </c>
      <c r="S259" s="24">
        <f t="shared" si="43"/>
        <v>0</v>
      </c>
      <c r="T259" s="24">
        <f t="shared" si="43"/>
        <v>0</v>
      </c>
      <c r="U259" s="31">
        <f>U258/5*5</f>
        <v>0</v>
      </c>
    </row>
    <row r="260" spans="2:21" ht="76.900000000000006" customHeight="1" x14ac:dyDescent="0.25">
      <c r="B260" s="227"/>
      <c r="C260" s="230"/>
      <c r="D260" s="188"/>
      <c r="E260" s="119" t="s">
        <v>29</v>
      </c>
      <c r="F260" s="105" t="str">
        <f>VLOOKUP($F258,Sheet2!$A$1:$B$10,2,FALSE)</f>
        <v>Standard of response is Very High</v>
      </c>
      <c r="G260" s="105" t="str">
        <f>VLOOKUP(G258,Sheet2!$A$1:$B$10,2,FALSE)</f>
        <v>Unacceptable/No Response</v>
      </c>
      <c r="H260" s="105" t="str">
        <f>VLOOKUP(H258,Sheet2!$A$1:$B$10,2,FALSE)</f>
        <v>Unacceptable/No Response</v>
      </c>
      <c r="I260" s="105" t="str">
        <f>VLOOKUP(I258,Sheet2!$A$1:$B$10,2,FALSE)</f>
        <v>Unacceptable/No Response</v>
      </c>
      <c r="J260" s="105" t="str">
        <f>VLOOKUP(J258,Sheet2!$A$1:$B$10,2,FALSE)</f>
        <v>Unacceptable/No Response</v>
      </c>
      <c r="K260" s="105" t="str">
        <f>VLOOKUP(K258,Sheet2!$A$1:$B$10,2,FALSE)</f>
        <v>Unacceptable/No Response</v>
      </c>
      <c r="L260" s="105" t="str">
        <f>VLOOKUP(L258,Sheet2!$A$1:$B$10,2,FALSE)</f>
        <v>Unacceptable/No Response</v>
      </c>
      <c r="M260" s="105" t="str">
        <f>VLOOKUP(M258,Sheet2!$A$1:$B$10,2,FALSE)</f>
        <v>Unacceptable/No Response</v>
      </c>
      <c r="N260" s="106" t="str">
        <f>VLOOKUP(N258,Sheet2!$A$1:$B$10,2,FALSE)</f>
        <v>Unacceptable/No Response</v>
      </c>
      <c r="O260" s="43"/>
      <c r="P260" s="22"/>
      <c r="Q260" s="22"/>
      <c r="R260" s="22"/>
      <c r="S260" s="22"/>
      <c r="T260" s="22"/>
      <c r="U260" s="30"/>
    </row>
    <row r="261" spans="2:21" ht="109.5" customHeight="1" thickBot="1" x14ac:dyDescent="0.25">
      <c r="B261" s="228"/>
      <c r="C261" s="231"/>
      <c r="D261" s="189"/>
      <c r="E261" s="120" t="s">
        <v>28</v>
      </c>
      <c r="F261" s="103"/>
      <c r="G261" s="103"/>
      <c r="H261" s="103"/>
      <c r="I261" s="103"/>
      <c r="J261" s="103"/>
      <c r="K261" s="103"/>
      <c r="L261" s="103"/>
      <c r="M261" s="103"/>
      <c r="N261" s="104"/>
      <c r="O261" s="43"/>
      <c r="P261" s="22"/>
      <c r="Q261" s="22"/>
      <c r="R261" s="22"/>
      <c r="S261" s="22"/>
      <c r="T261" s="22"/>
      <c r="U261" s="30"/>
    </row>
    <row r="262" spans="2:21" ht="44.25" customHeight="1" x14ac:dyDescent="0.2">
      <c r="B262" s="226">
        <v>6</v>
      </c>
      <c r="C262" s="229" t="s">
        <v>229</v>
      </c>
      <c r="D262" s="190" t="s">
        <v>238</v>
      </c>
      <c r="E262" s="232" t="s">
        <v>97</v>
      </c>
      <c r="F262" s="161" t="s">
        <v>84</v>
      </c>
      <c r="G262" s="161" t="s">
        <v>84</v>
      </c>
      <c r="H262" s="161" t="s">
        <v>84</v>
      </c>
      <c r="I262" s="161" t="s">
        <v>84</v>
      </c>
      <c r="J262" s="161" t="s">
        <v>84</v>
      </c>
      <c r="K262" s="161" t="s">
        <v>84</v>
      </c>
      <c r="L262" s="161" t="s">
        <v>84</v>
      </c>
      <c r="M262" s="161" t="s">
        <v>84</v>
      </c>
      <c r="N262" s="161" t="s">
        <v>84</v>
      </c>
      <c r="O262" s="37" t="s">
        <v>13</v>
      </c>
      <c r="P262" s="23" t="s">
        <v>13</v>
      </c>
      <c r="Q262" s="23" t="s">
        <v>13</v>
      </c>
      <c r="R262" s="23" t="s">
        <v>13</v>
      </c>
      <c r="S262" s="23" t="s">
        <v>13</v>
      </c>
      <c r="T262" s="23" t="s">
        <v>13</v>
      </c>
      <c r="U262" s="25" t="s">
        <v>13</v>
      </c>
    </row>
    <row r="263" spans="2:21" ht="81" customHeight="1" x14ac:dyDescent="0.2">
      <c r="B263" s="227"/>
      <c r="C263" s="230"/>
      <c r="D263" s="164" t="s">
        <v>98</v>
      </c>
      <c r="E263" s="233"/>
      <c r="F263" s="98" t="s">
        <v>86</v>
      </c>
      <c r="G263" s="98" t="s">
        <v>86</v>
      </c>
      <c r="H263" s="98" t="s">
        <v>86</v>
      </c>
      <c r="I263" s="98" t="s">
        <v>86</v>
      </c>
      <c r="J263" s="98" t="s">
        <v>86</v>
      </c>
      <c r="K263" s="98" t="s">
        <v>86</v>
      </c>
      <c r="L263" s="98" t="s">
        <v>86</v>
      </c>
      <c r="M263" s="98" t="s">
        <v>86</v>
      </c>
      <c r="N263" s="98" t="s">
        <v>86</v>
      </c>
      <c r="O263" s="38"/>
      <c r="P263" s="13"/>
      <c r="Q263" s="13"/>
      <c r="R263" s="13"/>
      <c r="S263" s="13"/>
      <c r="T263" s="13"/>
      <c r="U263" s="16"/>
    </row>
    <row r="264" spans="2:21" ht="44.25" x14ac:dyDescent="0.2">
      <c r="B264" s="227"/>
      <c r="C264" s="230"/>
      <c r="D264" s="188"/>
      <c r="E264" s="233"/>
      <c r="F264" s="161" t="s">
        <v>85</v>
      </c>
      <c r="G264" s="161" t="s">
        <v>85</v>
      </c>
      <c r="H264" s="161" t="s">
        <v>85</v>
      </c>
      <c r="I264" s="161" t="s">
        <v>85</v>
      </c>
      <c r="J264" s="161" t="s">
        <v>85</v>
      </c>
      <c r="K264" s="161" t="s">
        <v>85</v>
      </c>
      <c r="L264" s="161" t="s">
        <v>85</v>
      </c>
      <c r="M264" s="161" t="s">
        <v>85</v>
      </c>
      <c r="N264" s="161" t="s">
        <v>85</v>
      </c>
      <c r="O264" s="37" t="s">
        <v>14</v>
      </c>
      <c r="P264" s="23" t="s">
        <v>14</v>
      </c>
      <c r="Q264" s="23" t="s">
        <v>14</v>
      </c>
      <c r="R264" s="23" t="s">
        <v>14</v>
      </c>
      <c r="S264" s="23" t="s">
        <v>14</v>
      </c>
      <c r="T264" s="23" t="s">
        <v>14</v>
      </c>
      <c r="U264" s="25" t="s">
        <v>14</v>
      </c>
    </row>
    <row r="265" spans="2:21" ht="81" customHeight="1" x14ac:dyDescent="0.2">
      <c r="B265" s="227"/>
      <c r="C265" s="230"/>
      <c r="D265" s="188"/>
      <c r="E265" s="234"/>
      <c r="F265" s="98" t="s">
        <v>86</v>
      </c>
      <c r="G265" s="98" t="s">
        <v>86</v>
      </c>
      <c r="H265" s="98" t="s">
        <v>86</v>
      </c>
      <c r="I265" s="98" t="s">
        <v>86</v>
      </c>
      <c r="J265" s="98" t="s">
        <v>86</v>
      </c>
      <c r="K265" s="98" t="s">
        <v>86</v>
      </c>
      <c r="L265" s="98" t="s">
        <v>86</v>
      </c>
      <c r="M265" s="98" t="s">
        <v>86</v>
      </c>
      <c r="N265" s="98" t="s">
        <v>86</v>
      </c>
      <c r="O265" s="39"/>
      <c r="P265" s="18"/>
      <c r="Q265" s="18"/>
      <c r="R265" s="18"/>
      <c r="S265" s="18"/>
      <c r="T265" s="18"/>
      <c r="U265" s="26"/>
    </row>
    <row r="266" spans="2:21" ht="31.5" x14ac:dyDescent="0.2">
      <c r="B266" s="227"/>
      <c r="C266" s="230"/>
      <c r="D266" s="188"/>
      <c r="E266" s="118" t="s">
        <v>15</v>
      </c>
      <c r="F266" s="99"/>
      <c r="G266" s="99"/>
      <c r="H266" s="99"/>
      <c r="I266" s="99"/>
      <c r="J266" s="99"/>
      <c r="K266" s="99"/>
      <c r="L266" s="99"/>
      <c r="M266" s="99"/>
      <c r="N266" s="100"/>
      <c r="O266" s="40">
        <v>0</v>
      </c>
      <c r="P266" s="19">
        <v>0</v>
      </c>
      <c r="Q266" s="19">
        <v>0</v>
      </c>
      <c r="R266" s="19">
        <v>0</v>
      </c>
      <c r="S266" s="19">
        <v>0</v>
      </c>
      <c r="T266" s="19">
        <v>0</v>
      </c>
      <c r="U266" s="27">
        <v>0</v>
      </c>
    </row>
    <row r="267" spans="2:21" ht="31.5" x14ac:dyDescent="0.2">
      <c r="B267" s="227"/>
      <c r="C267" s="230"/>
      <c r="D267" s="188"/>
      <c r="E267" s="118" t="s">
        <v>16</v>
      </c>
      <c r="F267" s="99"/>
      <c r="G267" s="99"/>
      <c r="H267" s="99"/>
      <c r="I267" s="99"/>
      <c r="J267" s="99"/>
      <c r="K267" s="99"/>
      <c r="L267" s="99"/>
      <c r="M267" s="99"/>
      <c r="N267" s="100"/>
      <c r="O267" s="41">
        <v>0</v>
      </c>
      <c r="P267" s="20">
        <v>0</v>
      </c>
      <c r="Q267" s="20">
        <v>0</v>
      </c>
      <c r="R267" s="20">
        <v>0</v>
      </c>
      <c r="S267" s="20">
        <v>0</v>
      </c>
      <c r="T267" s="20">
        <v>0</v>
      </c>
      <c r="U267" s="28">
        <v>0</v>
      </c>
    </row>
    <row r="268" spans="2:21" ht="31.5" x14ac:dyDescent="0.2">
      <c r="B268" s="227"/>
      <c r="C268" s="230"/>
      <c r="D268" s="188"/>
      <c r="E268" s="118" t="s">
        <v>27</v>
      </c>
      <c r="F268" s="99"/>
      <c r="G268" s="99"/>
      <c r="H268" s="99"/>
      <c r="I268" s="99"/>
      <c r="J268" s="99"/>
      <c r="K268" s="99"/>
      <c r="L268" s="99"/>
      <c r="M268" s="99"/>
      <c r="N268" s="100"/>
      <c r="O268" s="41">
        <v>0</v>
      </c>
      <c r="P268" s="20">
        <v>0</v>
      </c>
      <c r="Q268" s="20">
        <v>0</v>
      </c>
      <c r="R268" s="20">
        <v>0</v>
      </c>
      <c r="S268" s="20">
        <v>0</v>
      </c>
      <c r="T268" s="20">
        <v>0</v>
      </c>
      <c r="U268" s="28">
        <v>0</v>
      </c>
    </row>
    <row r="269" spans="2:21" ht="15.75" x14ac:dyDescent="0.2">
      <c r="B269" s="227"/>
      <c r="C269" s="230"/>
      <c r="D269" s="188"/>
      <c r="E269" s="118" t="s">
        <v>17</v>
      </c>
      <c r="F269" s="99">
        <v>5</v>
      </c>
      <c r="G269" s="99"/>
      <c r="H269" s="99"/>
      <c r="I269" s="99"/>
      <c r="J269" s="99"/>
      <c r="K269" s="99"/>
      <c r="L269" s="99"/>
      <c r="M269" s="99"/>
      <c r="N269" s="100"/>
      <c r="O269" s="42">
        <v>0</v>
      </c>
      <c r="P269" s="21">
        <v>0</v>
      </c>
      <c r="Q269" s="21">
        <v>0</v>
      </c>
      <c r="R269" s="21">
        <v>0</v>
      </c>
      <c r="S269" s="21">
        <v>0</v>
      </c>
      <c r="T269" s="21">
        <v>0</v>
      </c>
      <c r="U269" s="29">
        <v>0</v>
      </c>
    </row>
    <row r="270" spans="2:21" ht="33" customHeight="1" thickBot="1" x14ac:dyDescent="0.25">
      <c r="B270" s="227"/>
      <c r="C270" s="230"/>
      <c r="D270" s="188"/>
      <c r="E270" s="118" t="s">
        <v>2</v>
      </c>
      <c r="F270" s="101">
        <f>F269/5*B262</f>
        <v>6</v>
      </c>
      <c r="G270" s="101">
        <f t="shared" ref="G270:N270" si="44">G269/5*$B$118</f>
        <v>0</v>
      </c>
      <c r="H270" s="101">
        <f t="shared" si="44"/>
        <v>0</v>
      </c>
      <c r="I270" s="101">
        <f t="shared" si="44"/>
        <v>0</v>
      </c>
      <c r="J270" s="101">
        <f t="shared" si="44"/>
        <v>0</v>
      </c>
      <c r="K270" s="101">
        <f t="shared" si="44"/>
        <v>0</v>
      </c>
      <c r="L270" s="101">
        <f t="shared" si="44"/>
        <v>0</v>
      </c>
      <c r="M270" s="101">
        <f t="shared" si="44"/>
        <v>0</v>
      </c>
      <c r="N270" s="101">
        <f t="shared" si="44"/>
        <v>0</v>
      </c>
      <c r="O270" s="44">
        <f t="shared" ref="O270:T270" si="45">O269/5*5</f>
        <v>0</v>
      </c>
      <c r="P270" s="24">
        <f t="shared" si="45"/>
        <v>0</v>
      </c>
      <c r="Q270" s="24">
        <f t="shared" si="45"/>
        <v>0</v>
      </c>
      <c r="R270" s="24">
        <f t="shared" si="45"/>
        <v>0</v>
      </c>
      <c r="S270" s="24">
        <f t="shared" si="45"/>
        <v>0</v>
      </c>
      <c r="T270" s="24">
        <f t="shared" si="45"/>
        <v>0</v>
      </c>
      <c r="U270" s="31">
        <f>U269/5*5</f>
        <v>0</v>
      </c>
    </row>
    <row r="271" spans="2:21" ht="76.900000000000006" customHeight="1" x14ac:dyDescent="0.25">
      <c r="B271" s="227"/>
      <c r="C271" s="230"/>
      <c r="D271" s="188"/>
      <c r="E271" s="119" t="s">
        <v>29</v>
      </c>
      <c r="F271" s="105" t="str">
        <f>VLOOKUP($F269,Sheet2!$A$1:$B$10,2,FALSE)</f>
        <v>Standard of response is Very High</v>
      </c>
      <c r="G271" s="105" t="str">
        <f>VLOOKUP(G269,Sheet2!$A$1:$B$10,2,FALSE)</f>
        <v>Unacceptable/No Response</v>
      </c>
      <c r="H271" s="105" t="str">
        <f>VLOOKUP(H269,Sheet2!$A$1:$B$10,2,FALSE)</f>
        <v>Unacceptable/No Response</v>
      </c>
      <c r="I271" s="105" t="str">
        <f>VLOOKUP(I269,Sheet2!$A$1:$B$10,2,FALSE)</f>
        <v>Unacceptable/No Response</v>
      </c>
      <c r="J271" s="105" t="str">
        <f>VLOOKUP(J269,Sheet2!$A$1:$B$10,2,FALSE)</f>
        <v>Unacceptable/No Response</v>
      </c>
      <c r="K271" s="105" t="str">
        <f>VLOOKUP(K269,Sheet2!$A$1:$B$10,2,FALSE)</f>
        <v>Unacceptable/No Response</v>
      </c>
      <c r="L271" s="105" t="str">
        <f>VLOOKUP(L269,Sheet2!$A$1:$B$10,2,FALSE)</f>
        <v>Unacceptable/No Response</v>
      </c>
      <c r="M271" s="105" t="str">
        <f>VLOOKUP(M269,Sheet2!$A$1:$B$10,2,FALSE)</f>
        <v>Unacceptable/No Response</v>
      </c>
      <c r="N271" s="106" t="str">
        <f>VLOOKUP(N269,Sheet2!$A$1:$B$10,2,FALSE)</f>
        <v>Unacceptable/No Response</v>
      </c>
      <c r="O271" s="43"/>
      <c r="P271" s="22"/>
      <c r="Q271" s="22"/>
      <c r="R271" s="22"/>
      <c r="S271" s="22"/>
      <c r="T271" s="22"/>
      <c r="U271" s="30"/>
    </row>
    <row r="272" spans="2:21" ht="109.5" customHeight="1" thickBot="1" x14ac:dyDescent="0.25">
      <c r="B272" s="228"/>
      <c r="C272" s="231"/>
      <c r="D272" s="189"/>
      <c r="E272" s="120" t="s">
        <v>28</v>
      </c>
      <c r="F272" s="103"/>
      <c r="G272" s="103"/>
      <c r="H272" s="103"/>
      <c r="I272" s="103"/>
      <c r="J272" s="103"/>
      <c r="K272" s="103"/>
      <c r="L272" s="103"/>
      <c r="M272" s="103"/>
      <c r="N272" s="104"/>
      <c r="O272" s="43"/>
      <c r="P272" s="22"/>
      <c r="Q272" s="22"/>
      <c r="R272" s="22"/>
      <c r="S272" s="22"/>
      <c r="T272" s="22"/>
      <c r="U272" s="30"/>
    </row>
    <row r="273" spans="2:21" ht="44.25" customHeight="1" x14ac:dyDescent="0.2">
      <c r="B273" s="226">
        <v>2</v>
      </c>
      <c r="C273" s="229" t="s">
        <v>230</v>
      </c>
      <c r="D273" s="190" t="s">
        <v>238</v>
      </c>
      <c r="E273" s="232" t="s">
        <v>97</v>
      </c>
      <c r="F273" s="161" t="s">
        <v>84</v>
      </c>
      <c r="G273" s="161" t="s">
        <v>84</v>
      </c>
      <c r="H273" s="161" t="s">
        <v>84</v>
      </c>
      <c r="I273" s="161" t="s">
        <v>84</v>
      </c>
      <c r="J273" s="161" t="s">
        <v>84</v>
      </c>
      <c r="K273" s="161" t="s">
        <v>84</v>
      </c>
      <c r="L273" s="161" t="s">
        <v>84</v>
      </c>
      <c r="M273" s="161" t="s">
        <v>84</v>
      </c>
      <c r="N273" s="161" t="s">
        <v>84</v>
      </c>
      <c r="O273" s="37" t="s">
        <v>13</v>
      </c>
      <c r="P273" s="23" t="s">
        <v>13</v>
      </c>
      <c r="Q273" s="23" t="s">
        <v>13</v>
      </c>
      <c r="R273" s="23" t="s">
        <v>13</v>
      </c>
      <c r="S273" s="23" t="s">
        <v>13</v>
      </c>
      <c r="T273" s="23" t="s">
        <v>13</v>
      </c>
      <c r="U273" s="25" t="s">
        <v>13</v>
      </c>
    </row>
    <row r="274" spans="2:21" ht="81" customHeight="1" x14ac:dyDescent="0.2">
      <c r="B274" s="227"/>
      <c r="C274" s="230"/>
      <c r="D274" s="164" t="s">
        <v>98</v>
      </c>
      <c r="E274" s="233"/>
      <c r="F274" s="98" t="s">
        <v>86</v>
      </c>
      <c r="G274" s="98" t="s">
        <v>86</v>
      </c>
      <c r="H274" s="98" t="s">
        <v>86</v>
      </c>
      <c r="I274" s="98" t="s">
        <v>86</v>
      </c>
      <c r="J274" s="98" t="s">
        <v>86</v>
      </c>
      <c r="K274" s="98" t="s">
        <v>86</v>
      </c>
      <c r="L274" s="98" t="s">
        <v>86</v>
      </c>
      <c r="M274" s="98" t="s">
        <v>86</v>
      </c>
      <c r="N274" s="98" t="s">
        <v>86</v>
      </c>
      <c r="O274" s="38"/>
      <c r="P274" s="13"/>
      <c r="Q274" s="13"/>
      <c r="R274" s="13"/>
      <c r="S274" s="13"/>
      <c r="T274" s="13"/>
      <c r="U274" s="16"/>
    </row>
    <row r="275" spans="2:21" ht="44.25" x14ac:dyDescent="0.2">
      <c r="B275" s="227"/>
      <c r="C275" s="230"/>
      <c r="D275" s="188"/>
      <c r="E275" s="233"/>
      <c r="F275" s="161" t="s">
        <v>85</v>
      </c>
      <c r="G275" s="161" t="s">
        <v>85</v>
      </c>
      <c r="H275" s="161" t="s">
        <v>85</v>
      </c>
      <c r="I275" s="161" t="s">
        <v>85</v>
      </c>
      <c r="J275" s="161" t="s">
        <v>85</v>
      </c>
      <c r="K275" s="161" t="s">
        <v>85</v>
      </c>
      <c r="L275" s="161" t="s">
        <v>85</v>
      </c>
      <c r="M275" s="161" t="s">
        <v>85</v>
      </c>
      <c r="N275" s="161" t="s">
        <v>85</v>
      </c>
      <c r="O275" s="37" t="s">
        <v>14</v>
      </c>
      <c r="P275" s="23" t="s">
        <v>14</v>
      </c>
      <c r="Q275" s="23" t="s">
        <v>14</v>
      </c>
      <c r="R275" s="23" t="s">
        <v>14</v>
      </c>
      <c r="S275" s="23" t="s">
        <v>14</v>
      </c>
      <c r="T275" s="23" t="s">
        <v>14</v>
      </c>
      <c r="U275" s="25" t="s">
        <v>14</v>
      </c>
    </row>
    <row r="276" spans="2:21" ht="81" customHeight="1" x14ac:dyDescent="0.2">
      <c r="B276" s="227"/>
      <c r="C276" s="230"/>
      <c r="D276" s="188"/>
      <c r="E276" s="234"/>
      <c r="F276" s="98" t="s">
        <v>86</v>
      </c>
      <c r="G276" s="98" t="s">
        <v>86</v>
      </c>
      <c r="H276" s="98" t="s">
        <v>86</v>
      </c>
      <c r="I276" s="98" t="s">
        <v>86</v>
      </c>
      <c r="J276" s="98" t="s">
        <v>86</v>
      </c>
      <c r="K276" s="98" t="s">
        <v>86</v>
      </c>
      <c r="L276" s="98" t="s">
        <v>86</v>
      </c>
      <c r="M276" s="98" t="s">
        <v>86</v>
      </c>
      <c r="N276" s="98" t="s">
        <v>86</v>
      </c>
      <c r="O276" s="39"/>
      <c r="P276" s="18"/>
      <c r="Q276" s="18"/>
      <c r="R276" s="18"/>
      <c r="S276" s="18"/>
      <c r="T276" s="18"/>
      <c r="U276" s="26"/>
    </row>
    <row r="277" spans="2:21" ht="31.5" x14ac:dyDescent="0.2">
      <c r="B277" s="227"/>
      <c r="C277" s="230"/>
      <c r="D277" s="188"/>
      <c r="E277" s="118" t="s">
        <v>15</v>
      </c>
      <c r="F277" s="99"/>
      <c r="G277" s="99"/>
      <c r="H277" s="99"/>
      <c r="I277" s="99"/>
      <c r="J277" s="99"/>
      <c r="K277" s="99"/>
      <c r="L277" s="99"/>
      <c r="M277" s="99"/>
      <c r="N277" s="100"/>
      <c r="O277" s="40">
        <v>0</v>
      </c>
      <c r="P277" s="19">
        <v>0</v>
      </c>
      <c r="Q277" s="19">
        <v>0</v>
      </c>
      <c r="R277" s="19">
        <v>0</v>
      </c>
      <c r="S277" s="19">
        <v>0</v>
      </c>
      <c r="T277" s="19">
        <v>0</v>
      </c>
      <c r="U277" s="27">
        <v>0</v>
      </c>
    </row>
    <row r="278" spans="2:21" ht="31.5" x14ac:dyDescent="0.2">
      <c r="B278" s="227"/>
      <c r="C278" s="230"/>
      <c r="D278" s="188"/>
      <c r="E278" s="118" t="s">
        <v>16</v>
      </c>
      <c r="F278" s="99"/>
      <c r="G278" s="99"/>
      <c r="H278" s="99"/>
      <c r="I278" s="99"/>
      <c r="J278" s="99"/>
      <c r="K278" s="99"/>
      <c r="L278" s="99"/>
      <c r="M278" s="99"/>
      <c r="N278" s="100"/>
      <c r="O278" s="41">
        <v>0</v>
      </c>
      <c r="P278" s="20">
        <v>0</v>
      </c>
      <c r="Q278" s="20">
        <v>0</v>
      </c>
      <c r="R278" s="20">
        <v>0</v>
      </c>
      <c r="S278" s="20">
        <v>0</v>
      </c>
      <c r="T278" s="20">
        <v>0</v>
      </c>
      <c r="U278" s="28">
        <v>0</v>
      </c>
    </row>
    <row r="279" spans="2:21" ht="31.5" x14ac:dyDescent="0.2">
      <c r="B279" s="227"/>
      <c r="C279" s="230"/>
      <c r="D279" s="188"/>
      <c r="E279" s="118" t="s">
        <v>27</v>
      </c>
      <c r="F279" s="99"/>
      <c r="G279" s="99"/>
      <c r="H279" s="99"/>
      <c r="I279" s="99"/>
      <c r="J279" s="99"/>
      <c r="K279" s="99"/>
      <c r="L279" s="99"/>
      <c r="M279" s="99"/>
      <c r="N279" s="100"/>
      <c r="O279" s="41">
        <v>0</v>
      </c>
      <c r="P279" s="20">
        <v>0</v>
      </c>
      <c r="Q279" s="20">
        <v>0</v>
      </c>
      <c r="R279" s="20">
        <v>0</v>
      </c>
      <c r="S279" s="20">
        <v>0</v>
      </c>
      <c r="T279" s="20">
        <v>0</v>
      </c>
      <c r="U279" s="28">
        <v>0</v>
      </c>
    </row>
    <row r="280" spans="2:21" ht="15.75" x14ac:dyDescent="0.2">
      <c r="B280" s="227"/>
      <c r="C280" s="230"/>
      <c r="D280" s="188"/>
      <c r="E280" s="118" t="s">
        <v>17</v>
      </c>
      <c r="F280" s="99">
        <v>5</v>
      </c>
      <c r="G280" s="99"/>
      <c r="H280" s="99"/>
      <c r="I280" s="99"/>
      <c r="J280" s="99"/>
      <c r="K280" s="99"/>
      <c r="L280" s="99"/>
      <c r="M280" s="99"/>
      <c r="N280" s="100"/>
      <c r="O280" s="42">
        <v>0</v>
      </c>
      <c r="P280" s="21">
        <v>0</v>
      </c>
      <c r="Q280" s="21">
        <v>0</v>
      </c>
      <c r="R280" s="21">
        <v>0</v>
      </c>
      <c r="S280" s="21">
        <v>0</v>
      </c>
      <c r="T280" s="21">
        <v>0</v>
      </c>
      <c r="U280" s="29">
        <v>0</v>
      </c>
    </row>
    <row r="281" spans="2:21" ht="33" customHeight="1" thickBot="1" x14ac:dyDescent="0.25">
      <c r="B281" s="227"/>
      <c r="C281" s="230"/>
      <c r="D281" s="188"/>
      <c r="E281" s="118" t="s">
        <v>2</v>
      </c>
      <c r="F281" s="101">
        <f>F280/5*B273</f>
        <v>2</v>
      </c>
      <c r="G281" s="101">
        <f t="shared" ref="G281:N281" si="46">G280/5*$B$118</f>
        <v>0</v>
      </c>
      <c r="H281" s="101">
        <f t="shared" si="46"/>
        <v>0</v>
      </c>
      <c r="I281" s="101">
        <f t="shared" si="46"/>
        <v>0</v>
      </c>
      <c r="J281" s="101">
        <f t="shared" si="46"/>
        <v>0</v>
      </c>
      <c r="K281" s="101">
        <f t="shared" si="46"/>
        <v>0</v>
      </c>
      <c r="L281" s="101">
        <f t="shared" si="46"/>
        <v>0</v>
      </c>
      <c r="M281" s="101">
        <f t="shared" si="46"/>
        <v>0</v>
      </c>
      <c r="N281" s="101">
        <f t="shared" si="46"/>
        <v>0</v>
      </c>
      <c r="O281" s="44">
        <f t="shared" ref="O281:T281" si="47">O280/5*5</f>
        <v>0</v>
      </c>
      <c r="P281" s="24">
        <f t="shared" si="47"/>
        <v>0</v>
      </c>
      <c r="Q281" s="24">
        <f t="shared" si="47"/>
        <v>0</v>
      </c>
      <c r="R281" s="24">
        <f t="shared" si="47"/>
        <v>0</v>
      </c>
      <c r="S281" s="24">
        <f t="shared" si="47"/>
        <v>0</v>
      </c>
      <c r="T281" s="24">
        <f t="shared" si="47"/>
        <v>0</v>
      </c>
      <c r="U281" s="31">
        <f>U280/5*5</f>
        <v>0</v>
      </c>
    </row>
    <row r="282" spans="2:21" ht="76.900000000000006" customHeight="1" x14ac:dyDescent="0.25">
      <c r="B282" s="227"/>
      <c r="C282" s="230"/>
      <c r="D282" s="188"/>
      <c r="E282" s="119" t="s">
        <v>29</v>
      </c>
      <c r="F282" s="105" t="str">
        <f>VLOOKUP($F280,Sheet2!$A$1:$B$10,2,FALSE)</f>
        <v>Standard of response is Very High</v>
      </c>
      <c r="G282" s="105" t="str">
        <f>VLOOKUP(G280,Sheet2!$A$1:$B$10,2,FALSE)</f>
        <v>Unacceptable/No Response</v>
      </c>
      <c r="H282" s="105" t="str">
        <f>VLOOKUP(H280,Sheet2!$A$1:$B$10,2,FALSE)</f>
        <v>Unacceptable/No Response</v>
      </c>
      <c r="I282" s="105" t="str">
        <f>VLOOKUP(I280,Sheet2!$A$1:$B$10,2,FALSE)</f>
        <v>Unacceptable/No Response</v>
      </c>
      <c r="J282" s="105" t="str">
        <f>VLOOKUP(J280,Sheet2!$A$1:$B$10,2,FALSE)</f>
        <v>Unacceptable/No Response</v>
      </c>
      <c r="K282" s="105" t="str">
        <f>VLOOKUP(K280,Sheet2!$A$1:$B$10,2,FALSE)</f>
        <v>Unacceptable/No Response</v>
      </c>
      <c r="L282" s="105" t="str">
        <f>VLOOKUP(L280,Sheet2!$A$1:$B$10,2,FALSE)</f>
        <v>Unacceptable/No Response</v>
      </c>
      <c r="M282" s="105" t="str">
        <f>VLOOKUP(M280,Sheet2!$A$1:$B$10,2,FALSE)</f>
        <v>Unacceptable/No Response</v>
      </c>
      <c r="N282" s="106" t="str">
        <f>VLOOKUP(N280,Sheet2!$A$1:$B$10,2,FALSE)</f>
        <v>Unacceptable/No Response</v>
      </c>
      <c r="O282" s="43"/>
      <c r="P282" s="22"/>
      <c r="Q282" s="22"/>
      <c r="R282" s="22"/>
      <c r="S282" s="22"/>
      <c r="T282" s="22"/>
      <c r="U282" s="30"/>
    </row>
    <row r="283" spans="2:21" ht="109.5" customHeight="1" thickBot="1" x14ac:dyDescent="0.25">
      <c r="B283" s="228"/>
      <c r="C283" s="231"/>
      <c r="D283" s="189"/>
      <c r="E283" s="120" t="s">
        <v>28</v>
      </c>
      <c r="F283" s="103"/>
      <c r="G283" s="103"/>
      <c r="H283" s="103"/>
      <c r="I283" s="103"/>
      <c r="J283" s="103"/>
      <c r="K283" s="103"/>
      <c r="L283" s="103"/>
      <c r="M283" s="103"/>
      <c r="N283" s="104"/>
      <c r="O283" s="43"/>
      <c r="P283" s="22"/>
      <c r="Q283" s="22"/>
      <c r="R283" s="22"/>
      <c r="S283" s="22"/>
      <c r="T283" s="22"/>
      <c r="U283" s="30"/>
    </row>
    <row r="284" spans="2:21" ht="44.25" customHeight="1" x14ac:dyDescent="0.2">
      <c r="B284" s="226">
        <v>8</v>
      </c>
      <c r="C284" s="229" t="s">
        <v>231</v>
      </c>
      <c r="D284" s="190" t="s">
        <v>101</v>
      </c>
      <c r="E284" s="232" t="s">
        <v>97</v>
      </c>
      <c r="F284" s="161" t="s">
        <v>84</v>
      </c>
      <c r="G284" s="161" t="s">
        <v>84</v>
      </c>
      <c r="H284" s="161" t="s">
        <v>84</v>
      </c>
      <c r="I284" s="161" t="s">
        <v>84</v>
      </c>
      <c r="J284" s="161" t="s">
        <v>84</v>
      </c>
      <c r="K284" s="161" t="s">
        <v>84</v>
      </c>
      <c r="L284" s="161" t="s">
        <v>84</v>
      </c>
      <c r="M284" s="161" t="s">
        <v>84</v>
      </c>
      <c r="N284" s="161" t="s">
        <v>84</v>
      </c>
      <c r="O284" s="37" t="s">
        <v>13</v>
      </c>
      <c r="P284" s="23" t="s">
        <v>13</v>
      </c>
      <c r="Q284" s="23" t="s">
        <v>13</v>
      </c>
      <c r="R284" s="23" t="s">
        <v>13</v>
      </c>
      <c r="S284" s="23" t="s">
        <v>13</v>
      </c>
      <c r="T284" s="23" t="s">
        <v>13</v>
      </c>
      <c r="U284" s="25" t="s">
        <v>13</v>
      </c>
    </row>
    <row r="285" spans="2:21" ht="81" customHeight="1" x14ac:dyDescent="0.2">
      <c r="B285" s="227"/>
      <c r="C285" s="230"/>
      <c r="D285" s="164" t="s">
        <v>98</v>
      </c>
      <c r="E285" s="233"/>
      <c r="F285" s="98" t="s">
        <v>86</v>
      </c>
      <c r="G285" s="98" t="s">
        <v>86</v>
      </c>
      <c r="H285" s="98" t="s">
        <v>86</v>
      </c>
      <c r="I285" s="98" t="s">
        <v>86</v>
      </c>
      <c r="J285" s="98" t="s">
        <v>86</v>
      </c>
      <c r="K285" s="98" t="s">
        <v>86</v>
      </c>
      <c r="L285" s="98" t="s">
        <v>86</v>
      </c>
      <c r="M285" s="98" t="s">
        <v>86</v>
      </c>
      <c r="N285" s="98" t="s">
        <v>86</v>
      </c>
      <c r="O285" s="38"/>
      <c r="P285" s="13"/>
      <c r="Q285" s="13"/>
      <c r="R285" s="13"/>
      <c r="S285" s="13"/>
      <c r="T285" s="13"/>
      <c r="U285" s="16"/>
    </row>
    <row r="286" spans="2:21" ht="44.25" x14ac:dyDescent="0.2">
      <c r="B286" s="227"/>
      <c r="C286" s="230"/>
      <c r="D286" s="188"/>
      <c r="E286" s="233"/>
      <c r="F286" s="161" t="s">
        <v>85</v>
      </c>
      <c r="G286" s="161" t="s">
        <v>85</v>
      </c>
      <c r="H286" s="161" t="s">
        <v>85</v>
      </c>
      <c r="I286" s="161" t="s">
        <v>85</v>
      </c>
      <c r="J286" s="161" t="s">
        <v>85</v>
      </c>
      <c r="K286" s="161" t="s">
        <v>85</v>
      </c>
      <c r="L286" s="161" t="s">
        <v>85</v>
      </c>
      <c r="M286" s="161" t="s">
        <v>85</v>
      </c>
      <c r="N286" s="161" t="s">
        <v>85</v>
      </c>
      <c r="O286" s="37" t="s">
        <v>14</v>
      </c>
      <c r="P286" s="23" t="s">
        <v>14</v>
      </c>
      <c r="Q286" s="23" t="s">
        <v>14</v>
      </c>
      <c r="R286" s="23" t="s">
        <v>14</v>
      </c>
      <c r="S286" s="23" t="s">
        <v>14</v>
      </c>
      <c r="T286" s="23" t="s">
        <v>14</v>
      </c>
      <c r="U286" s="25" t="s">
        <v>14</v>
      </c>
    </row>
    <row r="287" spans="2:21" ht="81" customHeight="1" x14ac:dyDescent="0.2">
      <c r="B287" s="227"/>
      <c r="C287" s="230"/>
      <c r="D287" s="188"/>
      <c r="E287" s="234"/>
      <c r="F287" s="98" t="s">
        <v>86</v>
      </c>
      <c r="G287" s="98" t="s">
        <v>86</v>
      </c>
      <c r="H287" s="98" t="s">
        <v>86</v>
      </c>
      <c r="I287" s="98" t="s">
        <v>86</v>
      </c>
      <c r="J287" s="98" t="s">
        <v>86</v>
      </c>
      <c r="K287" s="98" t="s">
        <v>86</v>
      </c>
      <c r="L287" s="98" t="s">
        <v>86</v>
      </c>
      <c r="M287" s="98" t="s">
        <v>86</v>
      </c>
      <c r="N287" s="98" t="s">
        <v>86</v>
      </c>
      <c r="O287" s="39"/>
      <c r="P287" s="18"/>
      <c r="Q287" s="18"/>
      <c r="R287" s="18"/>
      <c r="S287" s="18"/>
      <c r="T287" s="18"/>
      <c r="U287" s="26"/>
    </row>
    <row r="288" spans="2:21" ht="31.5" x14ac:dyDescent="0.2">
      <c r="B288" s="227"/>
      <c r="C288" s="230"/>
      <c r="D288" s="188"/>
      <c r="E288" s="118" t="s">
        <v>15</v>
      </c>
      <c r="F288" s="99"/>
      <c r="G288" s="99"/>
      <c r="H288" s="99"/>
      <c r="I288" s="99"/>
      <c r="J288" s="99"/>
      <c r="K288" s="99"/>
      <c r="L288" s="99"/>
      <c r="M288" s="99"/>
      <c r="N288" s="100"/>
      <c r="O288" s="40">
        <v>0</v>
      </c>
      <c r="P288" s="19">
        <v>0</v>
      </c>
      <c r="Q288" s="19">
        <v>0</v>
      </c>
      <c r="R288" s="19">
        <v>0</v>
      </c>
      <c r="S288" s="19">
        <v>0</v>
      </c>
      <c r="T288" s="19">
        <v>0</v>
      </c>
      <c r="U288" s="27">
        <v>0</v>
      </c>
    </row>
    <row r="289" spans="2:21" ht="31.5" x14ac:dyDescent="0.2">
      <c r="B289" s="227"/>
      <c r="C289" s="230"/>
      <c r="D289" s="188"/>
      <c r="E289" s="118" t="s">
        <v>16</v>
      </c>
      <c r="F289" s="99"/>
      <c r="G289" s="99"/>
      <c r="H289" s="99"/>
      <c r="I289" s="99"/>
      <c r="J289" s="99"/>
      <c r="K289" s="99"/>
      <c r="L289" s="99"/>
      <c r="M289" s="99"/>
      <c r="N289" s="100"/>
      <c r="O289" s="41">
        <v>0</v>
      </c>
      <c r="P289" s="20">
        <v>0</v>
      </c>
      <c r="Q289" s="20">
        <v>0</v>
      </c>
      <c r="R289" s="20">
        <v>0</v>
      </c>
      <c r="S289" s="20">
        <v>0</v>
      </c>
      <c r="T289" s="20">
        <v>0</v>
      </c>
      <c r="U289" s="28">
        <v>0</v>
      </c>
    </row>
    <row r="290" spans="2:21" ht="31.5" x14ac:dyDescent="0.2">
      <c r="B290" s="227"/>
      <c r="C290" s="230"/>
      <c r="D290" s="188"/>
      <c r="E290" s="118" t="s">
        <v>27</v>
      </c>
      <c r="F290" s="99"/>
      <c r="G290" s="99"/>
      <c r="H290" s="99"/>
      <c r="I290" s="99"/>
      <c r="J290" s="99"/>
      <c r="K290" s="99"/>
      <c r="L290" s="99"/>
      <c r="M290" s="99"/>
      <c r="N290" s="100"/>
      <c r="O290" s="41">
        <v>0</v>
      </c>
      <c r="P290" s="20">
        <v>0</v>
      </c>
      <c r="Q290" s="20">
        <v>0</v>
      </c>
      <c r="R290" s="20">
        <v>0</v>
      </c>
      <c r="S290" s="20">
        <v>0</v>
      </c>
      <c r="T290" s="20">
        <v>0</v>
      </c>
      <c r="U290" s="28">
        <v>0</v>
      </c>
    </row>
    <row r="291" spans="2:21" ht="15.75" x14ac:dyDescent="0.2">
      <c r="B291" s="227"/>
      <c r="C291" s="230"/>
      <c r="D291" s="188"/>
      <c r="E291" s="118" t="s">
        <v>17</v>
      </c>
      <c r="F291" s="99">
        <v>5</v>
      </c>
      <c r="G291" s="99"/>
      <c r="H291" s="99"/>
      <c r="I291" s="99"/>
      <c r="J291" s="99"/>
      <c r="K291" s="99"/>
      <c r="L291" s="99"/>
      <c r="M291" s="99"/>
      <c r="N291" s="100"/>
      <c r="O291" s="42">
        <v>0</v>
      </c>
      <c r="P291" s="21">
        <v>0</v>
      </c>
      <c r="Q291" s="21">
        <v>0</v>
      </c>
      <c r="R291" s="21">
        <v>0</v>
      </c>
      <c r="S291" s="21">
        <v>0</v>
      </c>
      <c r="T291" s="21">
        <v>0</v>
      </c>
      <c r="U291" s="29">
        <v>0</v>
      </c>
    </row>
    <row r="292" spans="2:21" ht="33" customHeight="1" thickBot="1" x14ac:dyDescent="0.25">
      <c r="B292" s="227"/>
      <c r="C292" s="230"/>
      <c r="D292" s="188"/>
      <c r="E292" s="118" t="s">
        <v>2</v>
      </c>
      <c r="F292" s="101">
        <f>F291/5*B284</f>
        <v>8</v>
      </c>
      <c r="G292" s="101">
        <f t="shared" ref="G292:N292" si="48">G291/5*$B$118</f>
        <v>0</v>
      </c>
      <c r="H292" s="101">
        <f t="shared" si="48"/>
        <v>0</v>
      </c>
      <c r="I292" s="101">
        <f t="shared" si="48"/>
        <v>0</v>
      </c>
      <c r="J292" s="101">
        <f t="shared" si="48"/>
        <v>0</v>
      </c>
      <c r="K292" s="101">
        <f t="shared" si="48"/>
        <v>0</v>
      </c>
      <c r="L292" s="101">
        <f t="shared" si="48"/>
        <v>0</v>
      </c>
      <c r="M292" s="101">
        <f t="shared" si="48"/>
        <v>0</v>
      </c>
      <c r="N292" s="101">
        <f t="shared" si="48"/>
        <v>0</v>
      </c>
      <c r="O292" s="44">
        <f t="shared" ref="O292:T292" si="49">O291/5*5</f>
        <v>0</v>
      </c>
      <c r="P292" s="24">
        <f t="shared" si="49"/>
        <v>0</v>
      </c>
      <c r="Q292" s="24">
        <f t="shared" si="49"/>
        <v>0</v>
      </c>
      <c r="R292" s="24">
        <f t="shared" si="49"/>
        <v>0</v>
      </c>
      <c r="S292" s="24">
        <f t="shared" si="49"/>
        <v>0</v>
      </c>
      <c r="T292" s="24">
        <f t="shared" si="49"/>
        <v>0</v>
      </c>
      <c r="U292" s="31">
        <f>U291/5*5</f>
        <v>0</v>
      </c>
    </row>
    <row r="293" spans="2:21" ht="76.900000000000006" customHeight="1" x14ac:dyDescent="0.25">
      <c r="B293" s="227"/>
      <c r="C293" s="230"/>
      <c r="D293" s="188"/>
      <c r="E293" s="119" t="s">
        <v>29</v>
      </c>
      <c r="F293" s="105" t="str">
        <f>VLOOKUP($F291,Sheet2!$A$1:$B$10,2,FALSE)</f>
        <v>Standard of response is Very High</v>
      </c>
      <c r="G293" s="105" t="str">
        <f>VLOOKUP(G291,Sheet2!$A$1:$B$10,2,FALSE)</f>
        <v>Unacceptable/No Response</v>
      </c>
      <c r="H293" s="105" t="str">
        <f>VLOOKUP(H291,Sheet2!$A$1:$B$10,2,FALSE)</f>
        <v>Unacceptable/No Response</v>
      </c>
      <c r="I293" s="105" t="str">
        <f>VLOOKUP(I291,Sheet2!$A$1:$B$10,2,FALSE)</f>
        <v>Unacceptable/No Response</v>
      </c>
      <c r="J293" s="105" t="str">
        <f>VLOOKUP(J291,Sheet2!$A$1:$B$10,2,FALSE)</f>
        <v>Unacceptable/No Response</v>
      </c>
      <c r="K293" s="105" t="str">
        <f>VLOOKUP(K291,Sheet2!$A$1:$B$10,2,FALSE)</f>
        <v>Unacceptable/No Response</v>
      </c>
      <c r="L293" s="105" t="str">
        <f>VLOOKUP(L291,Sheet2!$A$1:$B$10,2,FALSE)</f>
        <v>Unacceptable/No Response</v>
      </c>
      <c r="M293" s="105" t="str">
        <f>VLOOKUP(M291,Sheet2!$A$1:$B$10,2,FALSE)</f>
        <v>Unacceptable/No Response</v>
      </c>
      <c r="N293" s="106" t="str">
        <f>VLOOKUP(N291,Sheet2!$A$1:$B$10,2,FALSE)</f>
        <v>Unacceptable/No Response</v>
      </c>
      <c r="O293" s="43"/>
      <c r="P293" s="22"/>
      <c r="Q293" s="22"/>
      <c r="R293" s="22"/>
      <c r="S293" s="22"/>
      <c r="T293" s="22"/>
      <c r="U293" s="30"/>
    </row>
    <row r="294" spans="2:21" ht="109.5" customHeight="1" thickBot="1" x14ac:dyDescent="0.25">
      <c r="B294" s="228"/>
      <c r="C294" s="231"/>
      <c r="D294" s="189"/>
      <c r="E294" s="120" t="s">
        <v>28</v>
      </c>
      <c r="F294" s="103"/>
      <c r="G294" s="103"/>
      <c r="H294" s="103"/>
      <c r="I294" s="103"/>
      <c r="J294" s="103"/>
      <c r="K294" s="103"/>
      <c r="L294" s="103"/>
      <c r="M294" s="103"/>
      <c r="N294" s="104"/>
      <c r="O294" s="43"/>
      <c r="P294" s="22"/>
      <c r="Q294" s="22"/>
      <c r="R294" s="22"/>
      <c r="S294" s="22"/>
      <c r="T294" s="22"/>
      <c r="U294" s="30"/>
    </row>
    <row r="295" spans="2:21" ht="44.25" customHeight="1" x14ac:dyDescent="0.2">
      <c r="B295" s="226">
        <v>4</v>
      </c>
      <c r="C295" s="229" t="s">
        <v>232</v>
      </c>
      <c r="D295" s="190" t="s">
        <v>101</v>
      </c>
      <c r="E295" s="232" t="s">
        <v>97</v>
      </c>
      <c r="F295" s="161" t="s">
        <v>84</v>
      </c>
      <c r="G295" s="161" t="s">
        <v>84</v>
      </c>
      <c r="H295" s="161" t="s">
        <v>84</v>
      </c>
      <c r="I295" s="161" t="s">
        <v>84</v>
      </c>
      <c r="J295" s="161" t="s">
        <v>84</v>
      </c>
      <c r="K295" s="161" t="s">
        <v>84</v>
      </c>
      <c r="L295" s="161" t="s">
        <v>84</v>
      </c>
      <c r="M295" s="161" t="s">
        <v>84</v>
      </c>
      <c r="N295" s="161" t="s">
        <v>84</v>
      </c>
      <c r="O295" s="37" t="s">
        <v>13</v>
      </c>
      <c r="P295" s="23" t="s">
        <v>13</v>
      </c>
      <c r="Q295" s="23" t="s">
        <v>13</v>
      </c>
      <c r="R295" s="23" t="s">
        <v>13</v>
      </c>
      <c r="S295" s="23" t="s">
        <v>13</v>
      </c>
      <c r="T295" s="23" t="s">
        <v>13</v>
      </c>
      <c r="U295" s="25" t="s">
        <v>13</v>
      </c>
    </row>
    <row r="296" spans="2:21" ht="81" customHeight="1" x14ac:dyDescent="0.2">
      <c r="B296" s="227"/>
      <c r="C296" s="230"/>
      <c r="D296" s="164" t="s">
        <v>98</v>
      </c>
      <c r="E296" s="233"/>
      <c r="F296" s="98" t="s">
        <v>86</v>
      </c>
      <c r="G296" s="98" t="s">
        <v>86</v>
      </c>
      <c r="H296" s="98" t="s">
        <v>86</v>
      </c>
      <c r="I296" s="98" t="s">
        <v>86</v>
      </c>
      <c r="J296" s="98" t="s">
        <v>86</v>
      </c>
      <c r="K296" s="98" t="s">
        <v>86</v>
      </c>
      <c r="L296" s="98" t="s">
        <v>86</v>
      </c>
      <c r="M296" s="98" t="s">
        <v>86</v>
      </c>
      <c r="N296" s="98" t="s">
        <v>86</v>
      </c>
      <c r="O296" s="38"/>
      <c r="P296" s="13"/>
      <c r="Q296" s="13"/>
      <c r="R296" s="13"/>
      <c r="S296" s="13"/>
      <c r="T296" s="13"/>
      <c r="U296" s="16"/>
    </row>
    <row r="297" spans="2:21" ht="44.25" x14ac:dyDescent="0.2">
      <c r="B297" s="227"/>
      <c r="C297" s="230"/>
      <c r="D297" s="188"/>
      <c r="E297" s="233"/>
      <c r="F297" s="161" t="s">
        <v>85</v>
      </c>
      <c r="G297" s="161" t="s">
        <v>85</v>
      </c>
      <c r="H297" s="161" t="s">
        <v>85</v>
      </c>
      <c r="I297" s="161" t="s">
        <v>85</v>
      </c>
      <c r="J297" s="161" t="s">
        <v>85</v>
      </c>
      <c r="K297" s="161" t="s">
        <v>85</v>
      </c>
      <c r="L297" s="161" t="s">
        <v>85</v>
      </c>
      <c r="M297" s="161" t="s">
        <v>85</v>
      </c>
      <c r="N297" s="161" t="s">
        <v>85</v>
      </c>
      <c r="O297" s="37" t="s">
        <v>14</v>
      </c>
      <c r="P297" s="23" t="s">
        <v>14</v>
      </c>
      <c r="Q297" s="23" t="s">
        <v>14</v>
      </c>
      <c r="R297" s="23" t="s">
        <v>14</v>
      </c>
      <c r="S297" s="23" t="s">
        <v>14</v>
      </c>
      <c r="T297" s="23" t="s">
        <v>14</v>
      </c>
      <c r="U297" s="25" t="s">
        <v>14</v>
      </c>
    </row>
    <row r="298" spans="2:21" ht="81" customHeight="1" x14ac:dyDescent="0.2">
      <c r="B298" s="227"/>
      <c r="C298" s="230"/>
      <c r="D298" s="188"/>
      <c r="E298" s="234"/>
      <c r="F298" s="98" t="s">
        <v>86</v>
      </c>
      <c r="G298" s="98" t="s">
        <v>86</v>
      </c>
      <c r="H298" s="98" t="s">
        <v>86</v>
      </c>
      <c r="I298" s="98" t="s">
        <v>86</v>
      </c>
      <c r="J298" s="98" t="s">
        <v>86</v>
      </c>
      <c r="K298" s="98" t="s">
        <v>86</v>
      </c>
      <c r="L298" s="98" t="s">
        <v>86</v>
      </c>
      <c r="M298" s="98" t="s">
        <v>86</v>
      </c>
      <c r="N298" s="98" t="s">
        <v>86</v>
      </c>
      <c r="O298" s="39"/>
      <c r="P298" s="18"/>
      <c r="Q298" s="18"/>
      <c r="R298" s="18"/>
      <c r="S298" s="18"/>
      <c r="T298" s="18"/>
      <c r="U298" s="26"/>
    </row>
    <row r="299" spans="2:21" ht="31.5" x14ac:dyDescent="0.2">
      <c r="B299" s="227"/>
      <c r="C299" s="230"/>
      <c r="D299" s="188"/>
      <c r="E299" s="118" t="s">
        <v>15</v>
      </c>
      <c r="F299" s="99"/>
      <c r="G299" s="99"/>
      <c r="H299" s="99"/>
      <c r="I299" s="99"/>
      <c r="J299" s="99"/>
      <c r="K299" s="99"/>
      <c r="L299" s="99"/>
      <c r="M299" s="99"/>
      <c r="N299" s="100"/>
      <c r="O299" s="40">
        <v>0</v>
      </c>
      <c r="P299" s="19">
        <v>0</v>
      </c>
      <c r="Q299" s="19">
        <v>0</v>
      </c>
      <c r="R299" s="19">
        <v>0</v>
      </c>
      <c r="S299" s="19">
        <v>0</v>
      </c>
      <c r="T299" s="19">
        <v>0</v>
      </c>
      <c r="U299" s="27">
        <v>0</v>
      </c>
    </row>
    <row r="300" spans="2:21" ht="31.5" x14ac:dyDescent="0.2">
      <c r="B300" s="227"/>
      <c r="C300" s="230"/>
      <c r="D300" s="188"/>
      <c r="E300" s="118" t="s">
        <v>16</v>
      </c>
      <c r="F300" s="99"/>
      <c r="G300" s="99"/>
      <c r="H300" s="99"/>
      <c r="I300" s="99"/>
      <c r="J300" s="99"/>
      <c r="K300" s="99"/>
      <c r="L300" s="99"/>
      <c r="M300" s="99"/>
      <c r="N300" s="100"/>
      <c r="O300" s="41">
        <v>0</v>
      </c>
      <c r="P300" s="20">
        <v>0</v>
      </c>
      <c r="Q300" s="20">
        <v>0</v>
      </c>
      <c r="R300" s="20">
        <v>0</v>
      </c>
      <c r="S300" s="20">
        <v>0</v>
      </c>
      <c r="T300" s="20">
        <v>0</v>
      </c>
      <c r="U300" s="28">
        <v>0</v>
      </c>
    </row>
    <row r="301" spans="2:21" ht="31.5" x14ac:dyDescent="0.2">
      <c r="B301" s="227"/>
      <c r="C301" s="230"/>
      <c r="D301" s="188"/>
      <c r="E301" s="118" t="s">
        <v>27</v>
      </c>
      <c r="F301" s="99"/>
      <c r="G301" s="99"/>
      <c r="H301" s="99"/>
      <c r="I301" s="99"/>
      <c r="J301" s="99"/>
      <c r="K301" s="99"/>
      <c r="L301" s="99"/>
      <c r="M301" s="99"/>
      <c r="N301" s="100"/>
      <c r="O301" s="41">
        <v>0</v>
      </c>
      <c r="P301" s="20">
        <v>0</v>
      </c>
      <c r="Q301" s="20">
        <v>0</v>
      </c>
      <c r="R301" s="20">
        <v>0</v>
      </c>
      <c r="S301" s="20">
        <v>0</v>
      </c>
      <c r="T301" s="20">
        <v>0</v>
      </c>
      <c r="U301" s="28">
        <v>0</v>
      </c>
    </row>
    <row r="302" spans="2:21" ht="15.75" x14ac:dyDescent="0.2">
      <c r="B302" s="227"/>
      <c r="C302" s="230"/>
      <c r="D302" s="188"/>
      <c r="E302" s="118" t="s">
        <v>17</v>
      </c>
      <c r="F302" s="99">
        <v>5</v>
      </c>
      <c r="G302" s="99"/>
      <c r="H302" s="99"/>
      <c r="I302" s="99"/>
      <c r="J302" s="99"/>
      <c r="K302" s="99"/>
      <c r="L302" s="99"/>
      <c r="M302" s="99"/>
      <c r="N302" s="100"/>
      <c r="O302" s="42">
        <v>0</v>
      </c>
      <c r="P302" s="21">
        <v>0</v>
      </c>
      <c r="Q302" s="21">
        <v>0</v>
      </c>
      <c r="R302" s="21">
        <v>0</v>
      </c>
      <c r="S302" s="21">
        <v>0</v>
      </c>
      <c r="T302" s="21">
        <v>0</v>
      </c>
      <c r="U302" s="29">
        <v>0</v>
      </c>
    </row>
    <row r="303" spans="2:21" ht="33" customHeight="1" thickBot="1" x14ac:dyDescent="0.25">
      <c r="B303" s="227"/>
      <c r="C303" s="230"/>
      <c r="D303" s="188"/>
      <c r="E303" s="118" t="s">
        <v>2</v>
      </c>
      <c r="F303" s="101">
        <f>F302/5*B295</f>
        <v>4</v>
      </c>
      <c r="G303" s="101">
        <f t="shared" ref="G303:N303" si="50">G302/5*$B$118</f>
        <v>0</v>
      </c>
      <c r="H303" s="101">
        <f t="shared" si="50"/>
        <v>0</v>
      </c>
      <c r="I303" s="101">
        <f t="shared" si="50"/>
        <v>0</v>
      </c>
      <c r="J303" s="101">
        <f t="shared" si="50"/>
        <v>0</v>
      </c>
      <c r="K303" s="101">
        <f t="shared" si="50"/>
        <v>0</v>
      </c>
      <c r="L303" s="101">
        <f t="shared" si="50"/>
        <v>0</v>
      </c>
      <c r="M303" s="101">
        <f t="shared" si="50"/>
        <v>0</v>
      </c>
      <c r="N303" s="101">
        <f t="shared" si="50"/>
        <v>0</v>
      </c>
      <c r="O303" s="44">
        <f t="shared" ref="O303:T303" si="51">O302/5*5</f>
        <v>0</v>
      </c>
      <c r="P303" s="24">
        <f t="shared" si="51"/>
        <v>0</v>
      </c>
      <c r="Q303" s="24">
        <f t="shared" si="51"/>
        <v>0</v>
      </c>
      <c r="R303" s="24">
        <f t="shared" si="51"/>
        <v>0</v>
      </c>
      <c r="S303" s="24">
        <f t="shared" si="51"/>
        <v>0</v>
      </c>
      <c r="T303" s="24">
        <f t="shared" si="51"/>
        <v>0</v>
      </c>
      <c r="U303" s="31">
        <f>U302/5*5</f>
        <v>0</v>
      </c>
    </row>
    <row r="304" spans="2:21" ht="76.900000000000006" customHeight="1" x14ac:dyDescent="0.25">
      <c r="B304" s="227"/>
      <c r="C304" s="230"/>
      <c r="D304" s="188"/>
      <c r="E304" s="119" t="s">
        <v>29</v>
      </c>
      <c r="F304" s="105" t="str">
        <f>VLOOKUP($F302,Sheet2!$A$1:$B$10,2,FALSE)</f>
        <v>Standard of response is Very High</v>
      </c>
      <c r="G304" s="105" t="str">
        <f>VLOOKUP(G302,Sheet2!$A$1:$B$10,2,FALSE)</f>
        <v>Unacceptable/No Response</v>
      </c>
      <c r="H304" s="105" t="str">
        <f>VLOOKUP(H302,Sheet2!$A$1:$B$10,2,FALSE)</f>
        <v>Unacceptable/No Response</v>
      </c>
      <c r="I304" s="105" t="str">
        <f>VLOOKUP(I302,Sheet2!$A$1:$B$10,2,FALSE)</f>
        <v>Unacceptable/No Response</v>
      </c>
      <c r="J304" s="105" t="str">
        <f>VLOOKUP(J302,Sheet2!$A$1:$B$10,2,FALSE)</f>
        <v>Unacceptable/No Response</v>
      </c>
      <c r="K304" s="105" t="str">
        <f>VLOOKUP(K302,Sheet2!$A$1:$B$10,2,FALSE)</f>
        <v>Unacceptable/No Response</v>
      </c>
      <c r="L304" s="105" t="str">
        <f>VLOOKUP(L302,Sheet2!$A$1:$B$10,2,FALSE)</f>
        <v>Unacceptable/No Response</v>
      </c>
      <c r="M304" s="105" t="str">
        <f>VLOOKUP(M302,Sheet2!$A$1:$B$10,2,FALSE)</f>
        <v>Unacceptable/No Response</v>
      </c>
      <c r="N304" s="106" t="str">
        <f>VLOOKUP(N302,Sheet2!$A$1:$B$10,2,FALSE)</f>
        <v>Unacceptable/No Response</v>
      </c>
      <c r="O304" s="43"/>
      <c r="P304" s="22"/>
      <c r="Q304" s="22"/>
      <c r="R304" s="22"/>
      <c r="S304" s="22"/>
      <c r="T304" s="22"/>
      <c r="U304" s="30"/>
    </row>
    <row r="305" spans="1:21" ht="109.5" customHeight="1" thickBot="1" x14ac:dyDescent="0.25">
      <c r="B305" s="228"/>
      <c r="C305" s="231"/>
      <c r="D305" s="189"/>
      <c r="E305" s="120" t="s">
        <v>28</v>
      </c>
      <c r="F305" s="103"/>
      <c r="G305" s="103"/>
      <c r="H305" s="103"/>
      <c r="I305" s="103"/>
      <c r="J305" s="103"/>
      <c r="K305" s="103"/>
      <c r="L305" s="103"/>
      <c r="M305" s="103"/>
      <c r="N305" s="104"/>
      <c r="O305" s="43"/>
      <c r="P305" s="22"/>
      <c r="Q305" s="22"/>
      <c r="R305" s="22"/>
      <c r="S305" s="22"/>
      <c r="T305" s="22"/>
      <c r="U305" s="30"/>
    </row>
    <row r="306" spans="1:21" ht="44.25" customHeight="1" x14ac:dyDescent="0.2">
      <c r="B306" s="226">
        <v>6</v>
      </c>
      <c r="C306" s="229" t="s">
        <v>233</v>
      </c>
      <c r="D306" s="190" t="s">
        <v>238</v>
      </c>
      <c r="E306" s="232" t="s">
        <v>97</v>
      </c>
      <c r="F306" s="161" t="s">
        <v>84</v>
      </c>
      <c r="G306" s="161" t="s">
        <v>84</v>
      </c>
      <c r="H306" s="161" t="s">
        <v>84</v>
      </c>
      <c r="I306" s="161" t="s">
        <v>84</v>
      </c>
      <c r="J306" s="161" t="s">
        <v>84</v>
      </c>
      <c r="K306" s="161" t="s">
        <v>84</v>
      </c>
      <c r="L306" s="161" t="s">
        <v>84</v>
      </c>
      <c r="M306" s="161" t="s">
        <v>84</v>
      </c>
      <c r="N306" s="161" t="s">
        <v>84</v>
      </c>
      <c r="O306" s="37" t="s">
        <v>13</v>
      </c>
      <c r="P306" s="23" t="s">
        <v>13</v>
      </c>
      <c r="Q306" s="23" t="s">
        <v>13</v>
      </c>
      <c r="R306" s="23" t="s">
        <v>13</v>
      </c>
      <c r="S306" s="23" t="s">
        <v>13</v>
      </c>
      <c r="T306" s="23" t="s">
        <v>13</v>
      </c>
      <c r="U306" s="25" t="s">
        <v>13</v>
      </c>
    </row>
    <row r="307" spans="1:21" ht="81" customHeight="1" x14ac:dyDescent="0.2">
      <c r="B307" s="227"/>
      <c r="C307" s="230"/>
      <c r="D307" s="235" t="s">
        <v>102</v>
      </c>
      <c r="E307" s="233"/>
      <c r="F307" s="98" t="s">
        <v>86</v>
      </c>
      <c r="G307" s="98" t="s">
        <v>86</v>
      </c>
      <c r="H307" s="98" t="s">
        <v>86</v>
      </c>
      <c r="I307" s="98" t="s">
        <v>86</v>
      </c>
      <c r="J307" s="98" t="s">
        <v>86</v>
      </c>
      <c r="K307" s="98" t="s">
        <v>86</v>
      </c>
      <c r="L307" s="98" t="s">
        <v>86</v>
      </c>
      <c r="M307" s="98" t="s">
        <v>86</v>
      </c>
      <c r="N307" s="98" t="s">
        <v>86</v>
      </c>
      <c r="O307" s="38"/>
      <c r="P307" s="13"/>
      <c r="Q307" s="13"/>
      <c r="R307" s="13"/>
      <c r="S307" s="13"/>
      <c r="T307" s="13"/>
      <c r="U307" s="16"/>
    </row>
    <row r="308" spans="1:21" ht="44.25" x14ac:dyDescent="0.2">
      <c r="B308" s="227"/>
      <c r="C308" s="230"/>
      <c r="D308" s="235"/>
      <c r="E308" s="233"/>
      <c r="F308" s="161" t="s">
        <v>85</v>
      </c>
      <c r="G308" s="161" t="s">
        <v>85</v>
      </c>
      <c r="H308" s="161" t="s">
        <v>85</v>
      </c>
      <c r="I308" s="161" t="s">
        <v>85</v>
      </c>
      <c r="J308" s="161" t="s">
        <v>85</v>
      </c>
      <c r="K308" s="161" t="s">
        <v>85</v>
      </c>
      <c r="L308" s="161" t="s">
        <v>85</v>
      </c>
      <c r="M308" s="161" t="s">
        <v>85</v>
      </c>
      <c r="N308" s="161" t="s">
        <v>85</v>
      </c>
      <c r="O308" s="37" t="s">
        <v>14</v>
      </c>
      <c r="P308" s="23" t="s">
        <v>14</v>
      </c>
      <c r="Q308" s="23" t="s">
        <v>14</v>
      </c>
      <c r="R308" s="23" t="s">
        <v>14</v>
      </c>
      <c r="S308" s="23" t="s">
        <v>14</v>
      </c>
      <c r="T308" s="23" t="s">
        <v>14</v>
      </c>
      <c r="U308" s="25" t="s">
        <v>14</v>
      </c>
    </row>
    <row r="309" spans="1:21" ht="81" customHeight="1" x14ac:dyDescent="0.2">
      <c r="B309" s="227"/>
      <c r="C309" s="230"/>
      <c r="D309" s="188"/>
      <c r="E309" s="234"/>
      <c r="F309" s="98" t="s">
        <v>86</v>
      </c>
      <c r="G309" s="98" t="s">
        <v>86</v>
      </c>
      <c r="H309" s="98" t="s">
        <v>86</v>
      </c>
      <c r="I309" s="98" t="s">
        <v>86</v>
      </c>
      <c r="J309" s="98" t="s">
        <v>86</v>
      </c>
      <c r="K309" s="98" t="s">
        <v>86</v>
      </c>
      <c r="L309" s="98" t="s">
        <v>86</v>
      </c>
      <c r="M309" s="98" t="s">
        <v>86</v>
      </c>
      <c r="N309" s="98" t="s">
        <v>86</v>
      </c>
      <c r="O309" s="39"/>
      <c r="P309" s="18"/>
      <c r="Q309" s="18"/>
      <c r="R309" s="18"/>
      <c r="S309" s="18"/>
      <c r="T309" s="18"/>
      <c r="U309" s="26"/>
    </row>
    <row r="310" spans="1:21" ht="31.5" x14ac:dyDescent="0.2">
      <c r="B310" s="227"/>
      <c r="C310" s="230"/>
      <c r="D310" s="188"/>
      <c r="E310" s="118" t="s">
        <v>15</v>
      </c>
      <c r="F310" s="99"/>
      <c r="G310" s="99"/>
      <c r="H310" s="99"/>
      <c r="I310" s="99"/>
      <c r="J310" s="99"/>
      <c r="K310" s="99"/>
      <c r="L310" s="99"/>
      <c r="M310" s="99"/>
      <c r="N310" s="100"/>
      <c r="O310" s="40">
        <v>0</v>
      </c>
      <c r="P310" s="19">
        <v>0</v>
      </c>
      <c r="Q310" s="19">
        <v>0</v>
      </c>
      <c r="R310" s="19">
        <v>0</v>
      </c>
      <c r="S310" s="19">
        <v>0</v>
      </c>
      <c r="T310" s="19">
        <v>0</v>
      </c>
      <c r="U310" s="27">
        <v>0</v>
      </c>
    </row>
    <row r="311" spans="1:21" ht="31.5" x14ac:dyDescent="0.2">
      <c r="B311" s="227"/>
      <c r="C311" s="230"/>
      <c r="D311" s="188"/>
      <c r="E311" s="118" t="s">
        <v>16</v>
      </c>
      <c r="F311" s="99"/>
      <c r="G311" s="99"/>
      <c r="H311" s="99"/>
      <c r="I311" s="99"/>
      <c r="J311" s="99"/>
      <c r="K311" s="99"/>
      <c r="L311" s="99"/>
      <c r="M311" s="99"/>
      <c r="N311" s="100"/>
      <c r="O311" s="41">
        <v>0</v>
      </c>
      <c r="P311" s="20">
        <v>0</v>
      </c>
      <c r="Q311" s="20">
        <v>0</v>
      </c>
      <c r="R311" s="20">
        <v>0</v>
      </c>
      <c r="S311" s="20">
        <v>0</v>
      </c>
      <c r="T311" s="20">
        <v>0</v>
      </c>
      <c r="U311" s="28">
        <v>0</v>
      </c>
    </row>
    <row r="312" spans="1:21" ht="31.5" x14ac:dyDescent="0.2">
      <c r="B312" s="227"/>
      <c r="C312" s="230"/>
      <c r="D312" s="188"/>
      <c r="E312" s="118" t="s">
        <v>27</v>
      </c>
      <c r="F312" s="99"/>
      <c r="G312" s="99"/>
      <c r="H312" s="99"/>
      <c r="I312" s="99"/>
      <c r="J312" s="99"/>
      <c r="K312" s="99"/>
      <c r="L312" s="99"/>
      <c r="M312" s="99"/>
      <c r="N312" s="100"/>
      <c r="O312" s="41">
        <v>0</v>
      </c>
      <c r="P312" s="20">
        <v>0</v>
      </c>
      <c r="Q312" s="20">
        <v>0</v>
      </c>
      <c r="R312" s="20">
        <v>0</v>
      </c>
      <c r="S312" s="20">
        <v>0</v>
      </c>
      <c r="T312" s="20">
        <v>0</v>
      </c>
      <c r="U312" s="28">
        <v>0</v>
      </c>
    </row>
    <row r="313" spans="1:21" ht="15.75" x14ac:dyDescent="0.2">
      <c r="B313" s="227"/>
      <c r="C313" s="230"/>
      <c r="D313" s="188"/>
      <c r="E313" s="118" t="s">
        <v>17</v>
      </c>
      <c r="F313" s="99">
        <v>5</v>
      </c>
      <c r="G313" s="99"/>
      <c r="H313" s="99"/>
      <c r="I313" s="99"/>
      <c r="J313" s="99"/>
      <c r="K313" s="99"/>
      <c r="L313" s="99"/>
      <c r="M313" s="99"/>
      <c r="N313" s="100"/>
      <c r="O313" s="42">
        <v>0</v>
      </c>
      <c r="P313" s="21">
        <v>0</v>
      </c>
      <c r="Q313" s="21">
        <v>0</v>
      </c>
      <c r="R313" s="21">
        <v>0</v>
      </c>
      <c r="S313" s="21">
        <v>0</v>
      </c>
      <c r="T313" s="21">
        <v>0</v>
      </c>
      <c r="U313" s="29">
        <v>0</v>
      </c>
    </row>
    <row r="314" spans="1:21" ht="33" customHeight="1" thickBot="1" x14ac:dyDescent="0.25">
      <c r="B314" s="227"/>
      <c r="C314" s="230"/>
      <c r="D314" s="188"/>
      <c r="E314" s="118" t="s">
        <v>2</v>
      </c>
      <c r="F314" s="101">
        <f>F313/5*B306</f>
        <v>6</v>
      </c>
      <c r="G314" s="101">
        <f t="shared" ref="G314:N314" si="52">G313/5*$B$118</f>
        <v>0</v>
      </c>
      <c r="H314" s="101">
        <f t="shared" si="52"/>
        <v>0</v>
      </c>
      <c r="I314" s="101">
        <f t="shared" si="52"/>
        <v>0</v>
      </c>
      <c r="J314" s="101">
        <f t="shared" si="52"/>
        <v>0</v>
      </c>
      <c r="K314" s="101">
        <f t="shared" si="52"/>
        <v>0</v>
      </c>
      <c r="L314" s="101">
        <f t="shared" si="52"/>
        <v>0</v>
      </c>
      <c r="M314" s="101">
        <f t="shared" si="52"/>
        <v>0</v>
      </c>
      <c r="N314" s="101">
        <f t="shared" si="52"/>
        <v>0</v>
      </c>
      <c r="O314" s="44">
        <f t="shared" ref="O314:T314" si="53">O313/5*5</f>
        <v>0</v>
      </c>
      <c r="P314" s="24">
        <f t="shared" si="53"/>
        <v>0</v>
      </c>
      <c r="Q314" s="24">
        <f t="shared" si="53"/>
        <v>0</v>
      </c>
      <c r="R314" s="24">
        <f t="shared" si="53"/>
        <v>0</v>
      </c>
      <c r="S314" s="24">
        <f t="shared" si="53"/>
        <v>0</v>
      </c>
      <c r="T314" s="24">
        <f t="shared" si="53"/>
        <v>0</v>
      </c>
      <c r="U314" s="31">
        <f>U313/5*5</f>
        <v>0</v>
      </c>
    </row>
    <row r="315" spans="1:21" ht="76.900000000000006" customHeight="1" x14ac:dyDescent="0.25">
      <c r="B315" s="227"/>
      <c r="C315" s="230"/>
      <c r="D315" s="188"/>
      <c r="E315" s="119" t="s">
        <v>29</v>
      </c>
      <c r="F315" s="105" t="str">
        <f>VLOOKUP($F313,Sheet2!$A$1:$B$10,2,FALSE)</f>
        <v>Standard of response is Very High</v>
      </c>
      <c r="G315" s="105" t="str">
        <f>VLOOKUP(G313,Sheet2!$A$1:$B$10,2,FALSE)</f>
        <v>Unacceptable/No Response</v>
      </c>
      <c r="H315" s="105" t="str">
        <f>VLOOKUP(H313,Sheet2!$A$1:$B$10,2,FALSE)</f>
        <v>Unacceptable/No Response</v>
      </c>
      <c r="I315" s="105" t="str">
        <f>VLOOKUP(I313,Sheet2!$A$1:$B$10,2,FALSE)</f>
        <v>Unacceptable/No Response</v>
      </c>
      <c r="J315" s="105" t="str">
        <f>VLOOKUP(J313,Sheet2!$A$1:$B$10,2,FALSE)</f>
        <v>Unacceptable/No Response</v>
      </c>
      <c r="K315" s="105" t="str">
        <f>VLOOKUP(K313,Sheet2!$A$1:$B$10,2,FALSE)</f>
        <v>Unacceptable/No Response</v>
      </c>
      <c r="L315" s="105" t="str">
        <f>VLOOKUP(L313,Sheet2!$A$1:$B$10,2,FALSE)</f>
        <v>Unacceptable/No Response</v>
      </c>
      <c r="M315" s="105" t="str">
        <f>VLOOKUP(M313,Sheet2!$A$1:$B$10,2,FALSE)</f>
        <v>Unacceptable/No Response</v>
      </c>
      <c r="N315" s="106" t="str">
        <f>VLOOKUP(N313,Sheet2!$A$1:$B$10,2,FALSE)</f>
        <v>Unacceptable/No Response</v>
      </c>
      <c r="O315" s="43"/>
      <c r="P315" s="22"/>
      <c r="Q315" s="22"/>
      <c r="R315" s="22"/>
      <c r="S315" s="22"/>
      <c r="T315" s="22"/>
      <c r="U315" s="30"/>
    </row>
    <row r="316" spans="1:21" ht="109.5" customHeight="1" thickBot="1" x14ac:dyDescent="0.25">
      <c r="B316" s="228"/>
      <c r="C316" s="231"/>
      <c r="D316" s="189"/>
      <c r="E316" s="120" t="s">
        <v>28</v>
      </c>
      <c r="F316" s="103"/>
      <c r="G316" s="103"/>
      <c r="H316" s="103"/>
      <c r="I316" s="103"/>
      <c r="J316" s="103"/>
      <c r="K316" s="103"/>
      <c r="L316" s="103"/>
      <c r="M316" s="103"/>
      <c r="N316" s="104"/>
      <c r="O316" s="43"/>
      <c r="P316" s="22"/>
      <c r="Q316" s="22"/>
      <c r="R316" s="22"/>
      <c r="S316" s="22"/>
      <c r="T316" s="22"/>
      <c r="U316" s="30"/>
    </row>
    <row r="317" spans="1:21" ht="15.75" customHeight="1" thickBot="1" x14ac:dyDescent="0.25">
      <c r="A317" s="219"/>
      <c r="B317" s="214"/>
      <c r="C317" s="218"/>
      <c r="D317" s="218"/>
      <c r="E317" s="218"/>
      <c r="F317" s="218"/>
      <c r="G317" s="218"/>
      <c r="H317" s="218"/>
      <c r="I317" s="218"/>
      <c r="J317" s="218"/>
      <c r="K317" s="218"/>
      <c r="L317" s="218"/>
      <c r="M317" s="218"/>
      <c r="N317" s="218"/>
      <c r="O317" s="43"/>
      <c r="P317" s="22"/>
      <c r="Q317" s="22"/>
      <c r="R317" s="22"/>
      <c r="S317" s="22"/>
      <c r="T317" s="22"/>
      <c r="U317" s="30"/>
    </row>
    <row r="318" spans="1:21" ht="44.25" customHeight="1" x14ac:dyDescent="0.2">
      <c r="B318" s="226">
        <v>4</v>
      </c>
      <c r="C318" s="229" t="s">
        <v>234</v>
      </c>
      <c r="D318" s="190" t="s">
        <v>238</v>
      </c>
      <c r="E318" s="232" t="s">
        <v>97</v>
      </c>
      <c r="F318" s="161" t="s">
        <v>84</v>
      </c>
      <c r="G318" s="161" t="s">
        <v>84</v>
      </c>
      <c r="H318" s="161" t="s">
        <v>84</v>
      </c>
      <c r="I318" s="161" t="s">
        <v>84</v>
      </c>
      <c r="J318" s="161" t="s">
        <v>84</v>
      </c>
      <c r="K318" s="161" t="s">
        <v>84</v>
      </c>
      <c r="L318" s="161" t="s">
        <v>84</v>
      </c>
      <c r="M318" s="161" t="s">
        <v>84</v>
      </c>
      <c r="N318" s="161" t="s">
        <v>84</v>
      </c>
      <c r="O318" s="37" t="s">
        <v>13</v>
      </c>
      <c r="P318" s="23" t="s">
        <v>13</v>
      </c>
      <c r="Q318" s="23" t="s">
        <v>13</v>
      </c>
      <c r="R318" s="23" t="s">
        <v>13</v>
      </c>
      <c r="S318" s="23" t="s">
        <v>13</v>
      </c>
      <c r="T318" s="23" t="s">
        <v>13</v>
      </c>
      <c r="U318" s="25" t="s">
        <v>13</v>
      </c>
    </row>
    <row r="319" spans="1:21" ht="81" customHeight="1" x14ac:dyDescent="0.2">
      <c r="B319" s="227"/>
      <c r="C319" s="230"/>
      <c r="D319" s="164" t="s">
        <v>98</v>
      </c>
      <c r="E319" s="233"/>
      <c r="F319" s="98" t="s">
        <v>86</v>
      </c>
      <c r="G319" s="98" t="s">
        <v>86</v>
      </c>
      <c r="H319" s="98" t="s">
        <v>86</v>
      </c>
      <c r="I319" s="98" t="s">
        <v>86</v>
      </c>
      <c r="J319" s="98" t="s">
        <v>86</v>
      </c>
      <c r="K319" s="98" t="s">
        <v>86</v>
      </c>
      <c r="L319" s="98" t="s">
        <v>86</v>
      </c>
      <c r="M319" s="98" t="s">
        <v>86</v>
      </c>
      <c r="N319" s="98" t="s">
        <v>86</v>
      </c>
      <c r="O319" s="38"/>
      <c r="P319" s="13"/>
      <c r="Q319" s="13"/>
      <c r="R319" s="13"/>
      <c r="S319" s="13"/>
      <c r="T319" s="13"/>
      <c r="U319" s="16"/>
    </row>
    <row r="320" spans="1:21" ht="44.25" x14ac:dyDescent="0.2">
      <c r="B320" s="227"/>
      <c r="C320" s="230"/>
      <c r="D320" s="188"/>
      <c r="E320" s="233"/>
      <c r="F320" s="161" t="s">
        <v>85</v>
      </c>
      <c r="G320" s="161" t="s">
        <v>85</v>
      </c>
      <c r="H320" s="161" t="s">
        <v>85</v>
      </c>
      <c r="I320" s="161" t="s">
        <v>85</v>
      </c>
      <c r="J320" s="161" t="s">
        <v>85</v>
      </c>
      <c r="K320" s="161" t="s">
        <v>85</v>
      </c>
      <c r="L320" s="161" t="s">
        <v>85</v>
      </c>
      <c r="M320" s="161" t="s">
        <v>85</v>
      </c>
      <c r="N320" s="161" t="s">
        <v>85</v>
      </c>
      <c r="O320" s="37" t="s">
        <v>14</v>
      </c>
      <c r="P320" s="23" t="s">
        <v>14</v>
      </c>
      <c r="Q320" s="23" t="s">
        <v>14</v>
      </c>
      <c r="R320" s="23" t="s">
        <v>14</v>
      </c>
      <c r="S320" s="23" t="s">
        <v>14</v>
      </c>
      <c r="T320" s="23" t="s">
        <v>14</v>
      </c>
      <c r="U320" s="25" t="s">
        <v>14</v>
      </c>
    </row>
    <row r="321" spans="2:21" ht="81" customHeight="1" x14ac:dyDescent="0.2">
      <c r="B321" s="227"/>
      <c r="C321" s="230"/>
      <c r="D321" s="188"/>
      <c r="E321" s="234"/>
      <c r="F321" s="98" t="s">
        <v>86</v>
      </c>
      <c r="G321" s="98" t="s">
        <v>86</v>
      </c>
      <c r="H321" s="98" t="s">
        <v>86</v>
      </c>
      <c r="I321" s="98" t="s">
        <v>86</v>
      </c>
      <c r="J321" s="98" t="s">
        <v>86</v>
      </c>
      <c r="K321" s="98" t="s">
        <v>86</v>
      </c>
      <c r="L321" s="98" t="s">
        <v>86</v>
      </c>
      <c r="M321" s="98" t="s">
        <v>86</v>
      </c>
      <c r="N321" s="98" t="s">
        <v>86</v>
      </c>
      <c r="O321" s="39"/>
      <c r="P321" s="18"/>
      <c r="Q321" s="18"/>
      <c r="R321" s="18"/>
      <c r="S321" s="18"/>
      <c r="T321" s="18"/>
      <c r="U321" s="26"/>
    </row>
    <row r="322" spans="2:21" ht="31.5" x14ac:dyDescent="0.2">
      <c r="B322" s="227"/>
      <c r="C322" s="230"/>
      <c r="D322" s="188"/>
      <c r="E322" s="118" t="s">
        <v>15</v>
      </c>
      <c r="F322" s="99"/>
      <c r="G322" s="99"/>
      <c r="H322" s="99"/>
      <c r="I322" s="99"/>
      <c r="J322" s="99"/>
      <c r="K322" s="99"/>
      <c r="L322" s="99"/>
      <c r="M322" s="99"/>
      <c r="N322" s="100"/>
      <c r="O322" s="40">
        <v>0</v>
      </c>
      <c r="P322" s="19">
        <v>0</v>
      </c>
      <c r="Q322" s="19">
        <v>0</v>
      </c>
      <c r="R322" s="19">
        <v>0</v>
      </c>
      <c r="S322" s="19">
        <v>0</v>
      </c>
      <c r="T322" s="19">
        <v>0</v>
      </c>
      <c r="U322" s="27">
        <v>0</v>
      </c>
    </row>
    <row r="323" spans="2:21" ht="31.5" x14ac:dyDescent="0.2">
      <c r="B323" s="227"/>
      <c r="C323" s="230"/>
      <c r="D323" s="188"/>
      <c r="E323" s="118" t="s">
        <v>16</v>
      </c>
      <c r="F323" s="99"/>
      <c r="G323" s="99"/>
      <c r="H323" s="99"/>
      <c r="I323" s="99"/>
      <c r="J323" s="99"/>
      <c r="K323" s="99"/>
      <c r="L323" s="99"/>
      <c r="M323" s="99"/>
      <c r="N323" s="100"/>
      <c r="O323" s="41">
        <v>0</v>
      </c>
      <c r="P323" s="20">
        <v>0</v>
      </c>
      <c r="Q323" s="20">
        <v>0</v>
      </c>
      <c r="R323" s="20">
        <v>0</v>
      </c>
      <c r="S323" s="20">
        <v>0</v>
      </c>
      <c r="T323" s="20">
        <v>0</v>
      </c>
      <c r="U323" s="28">
        <v>0</v>
      </c>
    </row>
    <row r="324" spans="2:21" ht="31.5" x14ac:dyDescent="0.2">
      <c r="B324" s="227"/>
      <c r="C324" s="230"/>
      <c r="D324" s="188"/>
      <c r="E324" s="118" t="s">
        <v>27</v>
      </c>
      <c r="F324" s="99"/>
      <c r="G324" s="99"/>
      <c r="H324" s="99"/>
      <c r="I324" s="99"/>
      <c r="J324" s="99"/>
      <c r="K324" s="99"/>
      <c r="L324" s="99"/>
      <c r="M324" s="99"/>
      <c r="N324" s="100"/>
      <c r="O324" s="41">
        <v>0</v>
      </c>
      <c r="P324" s="20">
        <v>0</v>
      </c>
      <c r="Q324" s="20">
        <v>0</v>
      </c>
      <c r="R324" s="20">
        <v>0</v>
      </c>
      <c r="S324" s="20">
        <v>0</v>
      </c>
      <c r="T324" s="20">
        <v>0</v>
      </c>
      <c r="U324" s="28">
        <v>0</v>
      </c>
    </row>
    <row r="325" spans="2:21" ht="15.75" x14ac:dyDescent="0.2">
      <c r="B325" s="227"/>
      <c r="C325" s="230"/>
      <c r="D325" s="188"/>
      <c r="E325" s="118" t="s">
        <v>17</v>
      </c>
      <c r="F325" s="99">
        <v>5</v>
      </c>
      <c r="G325" s="99"/>
      <c r="H325" s="99"/>
      <c r="I325" s="99"/>
      <c r="J325" s="99"/>
      <c r="K325" s="99"/>
      <c r="L325" s="99"/>
      <c r="M325" s="99"/>
      <c r="N325" s="100"/>
      <c r="O325" s="42">
        <v>0</v>
      </c>
      <c r="P325" s="21">
        <v>0</v>
      </c>
      <c r="Q325" s="21">
        <v>0</v>
      </c>
      <c r="R325" s="21">
        <v>0</v>
      </c>
      <c r="S325" s="21">
        <v>0</v>
      </c>
      <c r="T325" s="21">
        <v>0</v>
      </c>
      <c r="U325" s="29">
        <v>0</v>
      </c>
    </row>
    <row r="326" spans="2:21" ht="33" customHeight="1" thickBot="1" x14ac:dyDescent="0.25">
      <c r="B326" s="227"/>
      <c r="C326" s="230"/>
      <c r="D326" s="188"/>
      <c r="E326" s="118" t="s">
        <v>2</v>
      </c>
      <c r="F326" s="101">
        <f>F325/5*B318</f>
        <v>4</v>
      </c>
      <c r="G326" s="101">
        <f t="shared" ref="G326:N326" si="54">G325/5*$B$118</f>
        <v>0</v>
      </c>
      <c r="H326" s="101">
        <f t="shared" si="54"/>
        <v>0</v>
      </c>
      <c r="I326" s="101">
        <f t="shared" si="54"/>
        <v>0</v>
      </c>
      <c r="J326" s="101">
        <f t="shared" si="54"/>
        <v>0</v>
      </c>
      <c r="K326" s="101">
        <f t="shared" si="54"/>
        <v>0</v>
      </c>
      <c r="L326" s="101">
        <f t="shared" si="54"/>
        <v>0</v>
      </c>
      <c r="M326" s="101">
        <f t="shared" si="54"/>
        <v>0</v>
      </c>
      <c r="N326" s="101">
        <f t="shared" si="54"/>
        <v>0</v>
      </c>
      <c r="O326" s="44">
        <f t="shared" ref="O326:T326" si="55">O325/5*5</f>
        <v>0</v>
      </c>
      <c r="P326" s="24">
        <f t="shared" si="55"/>
        <v>0</v>
      </c>
      <c r="Q326" s="24">
        <f t="shared" si="55"/>
        <v>0</v>
      </c>
      <c r="R326" s="24">
        <f t="shared" si="55"/>
        <v>0</v>
      </c>
      <c r="S326" s="24">
        <f t="shared" si="55"/>
        <v>0</v>
      </c>
      <c r="T326" s="24">
        <f t="shared" si="55"/>
        <v>0</v>
      </c>
      <c r="U326" s="31">
        <f>U325/5*5</f>
        <v>0</v>
      </c>
    </row>
    <row r="327" spans="2:21" ht="76.900000000000006" customHeight="1" x14ac:dyDescent="0.25">
      <c r="B327" s="227"/>
      <c r="C327" s="230"/>
      <c r="D327" s="188"/>
      <c r="E327" s="119" t="s">
        <v>29</v>
      </c>
      <c r="F327" s="105" t="str">
        <f>VLOOKUP($F325,Sheet2!$A$1:$B$10,2,FALSE)</f>
        <v>Standard of response is Very High</v>
      </c>
      <c r="G327" s="105" t="str">
        <f>VLOOKUP(G325,Sheet2!$A$1:$B$10,2,FALSE)</f>
        <v>Unacceptable/No Response</v>
      </c>
      <c r="H327" s="105" t="str">
        <f>VLOOKUP(H325,Sheet2!$A$1:$B$10,2,FALSE)</f>
        <v>Unacceptable/No Response</v>
      </c>
      <c r="I327" s="105" t="str">
        <f>VLOOKUP(I325,Sheet2!$A$1:$B$10,2,FALSE)</f>
        <v>Unacceptable/No Response</v>
      </c>
      <c r="J327" s="105" t="str">
        <f>VLOOKUP(J325,Sheet2!$A$1:$B$10,2,FALSE)</f>
        <v>Unacceptable/No Response</v>
      </c>
      <c r="K327" s="105" t="str">
        <f>VLOOKUP(K325,Sheet2!$A$1:$B$10,2,FALSE)</f>
        <v>Unacceptable/No Response</v>
      </c>
      <c r="L327" s="105" t="str">
        <f>VLOOKUP(L325,Sheet2!$A$1:$B$10,2,FALSE)</f>
        <v>Unacceptable/No Response</v>
      </c>
      <c r="M327" s="105" t="str">
        <f>VLOOKUP(M325,Sheet2!$A$1:$B$10,2,FALSE)</f>
        <v>Unacceptable/No Response</v>
      </c>
      <c r="N327" s="106" t="str">
        <f>VLOOKUP(N325,Sheet2!$A$1:$B$10,2,FALSE)</f>
        <v>Unacceptable/No Response</v>
      </c>
      <c r="O327" s="43"/>
      <c r="P327" s="22"/>
      <c r="Q327" s="22"/>
      <c r="R327" s="22"/>
      <c r="S327" s="22"/>
      <c r="T327" s="22"/>
      <c r="U327" s="30"/>
    </row>
    <row r="328" spans="2:21" ht="109.5" customHeight="1" thickBot="1" x14ac:dyDescent="0.25">
      <c r="B328" s="228"/>
      <c r="C328" s="231"/>
      <c r="D328" s="189"/>
      <c r="E328" s="120" t="s">
        <v>28</v>
      </c>
      <c r="F328" s="103"/>
      <c r="G328" s="103"/>
      <c r="H328" s="103"/>
      <c r="I328" s="103"/>
      <c r="J328" s="103"/>
      <c r="K328" s="103"/>
      <c r="L328" s="103"/>
      <c r="M328" s="103"/>
      <c r="N328" s="104"/>
      <c r="O328" s="43"/>
      <c r="P328" s="22"/>
      <c r="Q328" s="22"/>
      <c r="R328" s="22"/>
      <c r="S328" s="22"/>
      <c r="T328" s="22"/>
      <c r="U328" s="30"/>
    </row>
    <row r="329" spans="2:21" ht="44.25" customHeight="1" x14ac:dyDescent="0.2">
      <c r="B329" s="226">
        <v>8</v>
      </c>
      <c r="C329" s="229" t="s">
        <v>235</v>
      </c>
      <c r="D329" s="190" t="s">
        <v>238</v>
      </c>
      <c r="E329" s="232" t="s">
        <v>97</v>
      </c>
      <c r="F329" s="161" t="s">
        <v>84</v>
      </c>
      <c r="G329" s="161" t="s">
        <v>84</v>
      </c>
      <c r="H329" s="161" t="s">
        <v>84</v>
      </c>
      <c r="I329" s="161" t="s">
        <v>84</v>
      </c>
      <c r="J329" s="161" t="s">
        <v>84</v>
      </c>
      <c r="K329" s="161" t="s">
        <v>84</v>
      </c>
      <c r="L329" s="161" t="s">
        <v>84</v>
      </c>
      <c r="M329" s="161" t="s">
        <v>84</v>
      </c>
      <c r="N329" s="161" t="s">
        <v>84</v>
      </c>
      <c r="O329" s="37" t="s">
        <v>13</v>
      </c>
      <c r="P329" s="23" t="s">
        <v>13</v>
      </c>
      <c r="Q329" s="23" t="s">
        <v>13</v>
      </c>
      <c r="R329" s="23" t="s">
        <v>13</v>
      </c>
      <c r="S329" s="23" t="s">
        <v>13</v>
      </c>
      <c r="T329" s="23" t="s">
        <v>13</v>
      </c>
      <c r="U329" s="25" t="s">
        <v>13</v>
      </c>
    </row>
    <row r="330" spans="2:21" ht="81" customHeight="1" x14ac:dyDescent="0.2">
      <c r="B330" s="227"/>
      <c r="C330" s="230"/>
      <c r="D330" s="164" t="s">
        <v>98</v>
      </c>
      <c r="E330" s="233"/>
      <c r="F330" s="98" t="s">
        <v>86</v>
      </c>
      <c r="G330" s="98" t="s">
        <v>86</v>
      </c>
      <c r="H330" s="98" t="s">
        <v>86</v>
      </c>
      <c r="I330" s="98" t="s">
        <v>86</v>
      </c>
      <c r="J330" s="98" t="s">
        <v>86</v>
      </c>
      <c r="K330" s="98" t="s">
        <v>86</v>
      </c>
      <c r="L330" s="98" t="s">
        <v>86</v>
      </c>
      <c r="M330" s="98" t="s">
        <v>86</v>
      </c>
      <c r="N330" s="98" t="s">
        <v>86</v>
      </c>
      <c r="O330" s="38"/>
      <c r="P330" s="13"/>
      <c r="Q330" s="13"/>
      <c r="R330" s="13"/>
      <c r="S330" s="13"/>
      <c r="T330" s="13"/>
      <c r="U330" s="16"/>
    </row>
    <row r="331" spans="2:21" ht="44.25" x14ac:dyDescent="0.2">
      <c r="B331" s="227"/>
      <c r="C331" s="230"/>
      <c r="D331" s="164"/>
      <c r="E331" s="233"/>
      <c r="F331" s="161" t="s">
        <v>85</v>
      </c>
      <c r="G331" s="161" t="s">
        <v>85</v>
      </c>
      <c r="H331" s="161" t="s">
        <v>85</v>
      </c>
      <c r="I331" s="161" t="s">
        <v>85</v>
      </c>
      <c r="J331" s="161" t="s">
        <v>85</v>
      </c>
      <c r="K331" s="161" t="s">
        <v>85</v>
      </c>
      <c r="L331" s="161" t="s">
        <v>85</v>
      </c>
      <c r="M331" s="161" t="s">
        <v>85</v>
      </c>
      <c r="N331" s="161" t="s">
        <v>85</v>
      </c>
      <c r="O331" s="37" t="s">
        <v>14</v>
      </c>
      <c r="P331" s="23" t="s">
        <v>14</v>
      </c>
      <c r="Q331" s="23" t="s">
        <v>14</v>
      </c>
      <c r="R331" s="23" t="s">
        <v>14</v>
      </c>
      <c r="S331" s="23" t="s">
        <v>14</v>
      </c>
      <c r="T331" s="23" t="s">
        <v>14</v>
      </c>
      <c r="U331" s="25" t="s">
        <v>14</v>
      </c>
    </row>
    <row r="332" spans="2:21" ht="81" customHeight="1" x14ac:dyDescent="0.2">
      <c r="B332" s="227"/>
      <c r="C332" s="230"/>
      <c r="D332" s="188"/>
      <c r="E332" s="234"/>
      <c r="F332" s="98" t="s">
        <v>86</v>
      </c>
      <c r="G332" s="98" t="s">
        <v>86</v>
      </c>
      <c r="H332" s="98" t="s">
        <v>86</v>
      </c>
      <c r="I332" s="98" t="s">
        <v>86</v>
      </c>
      <c r="J332" s="98" t="s">
        <v>86</v>
      </c>
      <c r="K332" s="98" t="s">
        <v>86</v>
      </c>
      <c r="L332" s="98" t="s">
        <v>86</v>
      </c>
      <c r="M332" s="98" t="s">
        <v>86</v>
      </c>
      <c r="N332" s="98" t="s">
        <v>86</v>
      </c>
      <c r="O332" s="39"/>
      <c r="P332" s="18"/>
      <c r="Q332" s="18"/>
      <c r="R332" s="18"/>
      <c r="S332" s="18"/>
      <c r="T332" s="18"/>
      <c r="U332" s="26"/>
    </row>
    <row r="333" spans="2:21" ht="31.5" x14ac:dyDescent="0.2">
      <c r="B333" s="227"/>
      <c r="C333" s="230"/>
      <c r="D333" s="188"/>
      <c r="E333" s="118" t="s">
        <v>15</v>
      </c>
      <c r="F333" s="99"/>
      <c r="G333" s="99"/>
      <c r="H333" s="99"/>
      <c r="I333" s="99"/>
      <c r="J333" s="99"/>
      <c r="K333" s="99"/>
      <c r="L333" s="99"/>
      <c r="M333" s="99"/>
      <c r="N333" s="100"/>
      <c r="O333" s="40">
        <v>0</v>
      </c>
      <c r="P333" s="19">
        <v>0</v>
      </c>
      <c r="Q333" s="19">
        <v>0</v>
      </c>
      <c r="R333" s="19">
        <v>0</v>
      </c>
      <c r="S333" s="19">
        <v>0</v>
      </c>
      <c r="T333" s="19">
        <v>0</v>
      </c>
      <c r="U333" s="27">
        <v>0</v>
      </c>
    </row>
    <row r="334" spans="2:21" ht="31.5" x14ac:dyDescent="0.2">
      <c r="B334" s="227"/>
      <c r="C334" s="230"/>
      <c r="D334" s="188"/>
      <c r="E334" s="118" t="s">
        <v>16</v>
      </c>
      <c r="F334" s="99"/>
      <c r="G334" s="99"/>
      <c r="H334" s="99"/>
      <c r="I334" s="99"/>
      <c r="J334" s="99"/>
      <c r="K334" s="99"/>
      <c r="L334" s="99"/>
      <c r="M334" s="99"/>
      <c r="N334" s="100"/>
      <c r="O334" s="41">
        <v>0</v>
      </c>
      <c r="P334" s="20">
        <v>0</v>
      </c>
      <c r="Q334" s="20">
        <v>0</v>
      </c>
      <c r="R334" s="20">
        <v>0</v>
      </c>
      <c r="S334" s="20">
        <v>0</v>
      </c>
      <c r="T334" s="20">
        <v>0</v>
      </c>
      <c r="U334" s="28">
        <v>0</v>
      </c>
    </row>
    <row r="335" spans="2:21" ht="31.5" x14ac:dyDescent="0.2">
      <c r="B335" s="227"/>
      <c r="C335" s="230"/>
      <c r="D335" s="188"/>
      <c r="E335" s="118" t="s">
        <v>27</v>
      </c>
      <c r="F335" s="99"/>
      <c r="G335" s="99"/>
      <c r="H335" s="99"/>
      <c r="I335" s="99"/>
      <c r="J335" s="99"/>
      <c r="K335" s="99"/>
      <c r="L335" s="99"/>
      <c r="M335" s="99"/>
      <c r="N335" s="100"/>
      <c r="O335" s="41">
        <v>0</v>
      </c>
      <c r="P335" s="20">
        <v>0</v>
      </c>
      <c r="Q335" s="20">
        <v>0</v>
      </c>
      <c r="R335" s="20">
        <v>0</v>
      </c>
      <c r="S335" s="20">
        <v>0</v>
      </c>
      <c r="T335" s="20">
        <v>0</v>
      </c>
      <c r="U335" s="28">
        <v>0</v>
      </c>
    </row>
    <row r="336" spans="2:21" ht="15.75" x14ac:dyDescent="0.2">
      <c r="B336" s="227"/>
      <c r="C336" s="230"/>
      <c r="D336" s="188"/>
      <c r="E336" s="118" t="s">
        <v>17</v>
      </c>
      <c r="F336" s="99">
        <v>5</v>
      </c>
      <c r="G336" s="99"/>
      <c r="H336" s="99"/>
      <c r="I336" s="99"/>
      <c r="J336" s="99"/>
      <c r="K336" s="99"/>
      <c r="L336" s="99"/>
      <c r="M336" s="99"/>
      <c r="N336" s="100"/>
      <c r="O336" s="42">
        <v>0</v>
      </c>
      <c r="P336" s="21">
        <v>0</v>
      </c>
      <c r="Q336" s="21">
        <v>0</v>
      </c>
      <c r="R336" s="21">
        <v>0</v>
      </c>
      <c r="S336" s="21">
        <v>0</v>
      </c>
      <c r="T336" s="21">
        <v>0</v>
      </c>
      <c r="U336" s="29">
        <v>0</v>
      </c>
    </row>
    <row r="337" spans="2:21" ht="33" customHeight="1" thickBot="1" x14ac:dyDescent="0.25">
      <c r="B337" s="227"/>
      <c r="C337" s="230"/>
      <c r="D337" s="188"/>
      <c r="E337" s="118" t="s">
        <v>2</v>
      </c>
      <c r="F337" s="101">
        <f>F336/5*B329</f>
        <v>8</v>
      </c>
      <c r="G337" s="101">
        <f t="shared" ref="G337:N337" si="56">G336/5*$B$118</f>
        <v>0</v>
      </c>
      <c r="H337" s="101">
        <f t="shared" si="56"/>
        <v>0</v>
      </c>
      <c r="I337" s="101">
        <f t="shared" si="56"/>
        <v>0</v>
      </c>
      <c r="J337" s="101">
        <f t="shared" si="56"/>
        <v>0</v>
      </c>
      <c r="K337" s="101">
        <f t="shared" si="56"/>
        <v>0</v>
      </c>
      <c r="L337" s="101">
        <f t="shared" si="56"/>
        <v>0</v>
      </c>
      <c r="M337" s="101">
        <f t="shared" si="56"/>
        <v>0</v>
      </c>
      <c r="N337" s="101">
        <f t="shared" si="56"/>
        <v>0</v>
      </c>
      <c r="O337" s="44">
        <f t="shared" ref="O337:T337" si="57">O336/5*5</f>
        <v>0</v>
      </c>
      <c r="P337" s="24">
        <f t="shared" si="57"/>
        <v>0</v>
      </c>
      <c r="Q337" s="24">
        <f t="shared" si="57"/>
        <v>0</v>
      </c>
      <c r="R337" s="24">
        <f t="shared" si="57"/>
        <v>0</v>
      </c>
      <c r="S337" s="24">
        <f t="shared" si="57"/>
        <v>0</v>
      </c>
      <c r="T337" s="24">
        <f t="shared" si="57"/>
        <v>0</v>
      </c>
      <c r="U337" s="31">
        <f>U336/5*5</f>
        <v>0</v>
      </c>
    </row>
    <row r="338" spans="2:21" ht="76.900000000000006" customHeight="1" x14ac:dyDescent="0.25">
      <c r="B338" s="227"/>
      <c r="C338" s="230"/>
      <c r="D338" s="188"/>
      <c r="E338" s="119" t="s">
        <v>29</v>
      </c>
      <c r="F338" s="105" t="str">
        <f>VLOOKUP($F336,Sheet2!$A$1:$B$10,2,FALSE)</f>
        <v>Standard of response is Very High</v>
      </c>
      <c r="G338" s="105" t="str">
        <f>VLOOKUP(G336,Sheet2!$A$1:$B$10,2,FALSE)</f>
        <v>Unacceptable/No Response</v>
      </c>
      <c r="H338" s="105" t="str">
        <f>VLOOKUP(H336,Sheet2!$A$1:$B$10,2,FALSE)</f>
        <v>Unacceptable/No Response</v>
      </c>
      <c r="I338" s="105" t="str">
        <f>VLOOKUP(I336,Sheet2!$A$1:$B$10,2,FALSE)</f>
        <v>Unacceptable/No Response</v>
      </c>
      <c r="J338" s="105" t="str">
        <f>VLOOKUP(J336,Sheet2!$A$1:$B$10,2,FALSE)</f>
        <v>Unacceptable/No Response</v>
      </c>
      <c r="K338" s="105" t="str">
        <f>VLOOKUP(K336,Sheet2!$A$1:$B$10,2,FALSE)</f>
        <v>Unacceptable/No Response</v>
      </c>
      <c r="L338" s="105" t="str">
        <f>VLOOKUP(L336,Sheet2!$A$1:$B$10,2,FALSE)</f>
        <v>Unacceptable/No Response</v>
      </c>
      <c r="M338" s="105" t="str">
        <f>VLOOKUP(M336,Sheet2!$A$1:$B$10,2,FALSE)</f>
        <v>Unacceptable/No Response</v>
      </c>
      <c r="N338" s="106" t="str">
        <f>VLOOKUP(N336,Sheet2!$A$1:$B$10,2,FALSE)</f>
        <v>Unacceptable/No Response</v>
      </c>
      <c r="O338" s="43"/>
      <c r="P338" s="22"/>
      <c r="Q338" s="22"/>
      <c r="R338" s="22"/>
      <c r="S338" s="22"/>
      <c r="T338" s="22"/>
      <c r="U338" s="30"/>
    </row>
    <row r="339" spans="2:21" ht="109.5" customHeight="1" thickBot="1" x14ac:dyDescent="0.25">
      <c r="B339" s="228"/>
      <c r="C339" s="231"/>
      <c r="D339" s="189"/>
      <c r="E339" s="120" t="s">
        <v>28</v>
      </c>
      <c r="F339" s="103"/>
      <c r="G339" s="103"/>
      <c r="H339" s="103"/>
      <c r="I339" s="103"/>
      <c r="J339" s="103"/>
      <c r="K339" s="103"/>
      <c r="L339" s="103"/>
      <c r="M339" s="103"/>
      <c r="N339" s="104"/>
      <c r="O339" s="43"/>
      <c r="P339" s="22"/>
      <c r="Q339" s="22"/>
      <c r="R339" s="22"/>
      <c r="S339" s="22"/>
      <c r="T339" s="22"/>
      <c r="U339" s="30"/>
    </row>
    <row r="340" spans="2:21" ht="44.25" customHeight="1" x14ac:dyDescent="0.2">
      <c r="B340" s="226">
        <v>6</v>
      </c>
      <c r="C340" s="229" t="s">
        <v>251</v>
      </c>
      <c r="D340" s="190" t="s">
        <v>101</v>
      </c>
      <c r="E340" s="232" t="s">
        <v>97</v>
      </c>
      <c r="F340" s="161" t="s">
        <v>84</v>
      </c>
      <c r="G340" s="161" t="s">
        <v>84</v>
      </c>
      <c r="H340" s="161" t="s">
        <v>84</v>
      </c>
      <c r="I340" s="161" t="s">
        <v>84</v>
      </c>
      <c r="J340" s="161" t="s">
        <v>84</v>
      </c>
      <c r="K340" s="161" t="s">
        <v>84</v>
      </c>
      <c r="L340" s="161" t="s">
        <v>84</v>
      </c>
      <c r="M340" s="161" t="s">
        <v>84</v>
      </c>
      <c r="N340" s="161" t="s">
        <v>84</v>
      </c>
      <c r="O340" s="37" t="s">
        <v>13</v>
      </c>
      <c r="P340" s="23" t="s">
        <v>13</v>
      </c>
      <c r="Q340" s="23" t="s">
        <v>13</v>
      </c>
      <c r="R340" s="23" t="s">
        <v>13</v>
      </c>
      <c r="S340" s="23" t="s">
        <v>13</v>
      </c>
      <c r="T340" s="23" t="s">
        <v>13</v>
      </c>
      <c r="U340" s="25" t="s">
        <v>13</v>
      </c>
    </row>
    <row r="341" spans="2:21" ht="81" customHeight="1" x14ac:dyDescent="0.2">
      <c r="B341" s="227"/>
      <c r="C341" s="230"/>
      <c r="D341" s="235" t="s">
        <v>98</v>
      </c>
      <c r="E341" s="233"/>
      <c r="F341" s="98" t="s">
        <v>86</v>
      </c>
      <c r="G341" s="98" t="s">
        <v>86</v>
      </c>
      <c r="H341" s="98" t="s">
        <v>86</v>
      </c>
      <c r="I341" s="98" t="s">
        <v>86</v>
      </c>
      <c r="J341" s="98" t="s">
        <v>86</v>
      </c>
      <c r="K341" s="98" t="s">
        <v>86</v>
      </c>
      <c r="L341" s="98" t="s">
        <v>86</v>
      </c>
      <c r="M341" s="98" t="s">
        <v>86</v>
      </c>
      <c r="N341" s="98" t="s">
        <v>86</v>
      </c>
      <c r="O341" s="38"/>
      <c r="P341" s="13"/>
      <c r="Q341" s="13"/>
      <c r="R341" s="13"/>
      <c r="S341" s="13"/>
      <c r="T341" s="13"/>
      <c r="U341" s="16"/>
    </row>
    <row r="342" spans="2:21" ht="44.25" x14ac:dyDescent="0.2">
      <c r="B342" s="227"/>
      <c r="C342" s="230"/>
      <c r="D342" s="235"/>
      <c r="E342" s="233"/>
      <c r="F342" s="161" t="s">
        <v>85</v>
      </c>
      <c r="G342" s="161" t="s">
        <v>85</v>
      </c>
      <c r="H342" s="161" t="s">
        <v>85</v>
      </c>
      <c r="I342" s="161" t="s">
        <v>85</v>
      </c>
      <c r="J342" s="161" t="s">
        <v>85</v>
      </c>
      <c r="K342" s="161" t="s">
        <v>85</v>
      </c>
      <c r="L342" s="161" t="s">
        <v>85</v>
      </c>
      <c r="M342" s="161" t="s">
        <v>85</v>
      </c>
      <c r="N342" s="161" t="s">
        <v>85</v>
      </c>
      <c r="O342" s="37" t="s">
        <v>14</v>
      </c>
      <c r="P342" s="23" t="s">
        <v>14</v>
      </c>
      <c r="Q342" s="23" t="s">
        <v>14</v>
      </c>
      <c r="R342" s="23" t="s">
        <v>14</v>
      </c>
      <c r="S342" s="23" t="s">
        <v>14</v>
      </c>
      <c r="T342" s="23" t="s">
        <v>14</v>
      </c>
      <c r="U342" s="25" t="s">
        <v>14</v>
      </c>
    </row>
    <row r="343" spans="2:21" ht="81" customHeight="1" x14ac:dyDescent="0.2">
      <c r="B343" s="227"/>
      <c r="C343" s="230"/>
      <c r="D343" s="188"/>
      <c r="E343" s="234"/>
      <c r="F343" s="98" t="s">
        <v>86</v>
      </c>
      <c r="G343" s="98" t="s">
        <v>86</v>
      </c>
      <c r="H343" s="98" t="s">
        <v>86</v>
      </c>
      <c r="I343" s="98" t="s">
        <v>86</v>
      </c>
      <c r="J343" s="98" t="s">
        <v>86</v>
      </c>
      <c r="K343" s="98" t="s">
        <v>86</v>
      </c>
      <c r="L343" s="98" t="s">
        <v>86</v>
      </c>
      <c r="M343" s="98" t="s">
        <v>86</v>
      </c>
      <c r="N343" s="98" t="s">
        <v>86</v>
      </c>
      <c r="O343" s="39"/>
      <c r="P343" s="18"/>
      <c r="Q343" s="18"/>
      <c r="R343" s="18"/>
      <c r="S343" s="18"/>
      <c r="T343" s="18"/>
      <c r="U343" s="26"/>
    </row>
    <row r="344" spans="2:21" ht="31.5" x14ac:dyDescent="0.2">
      <c r="B344" s="227"/>
      <c r="C344" s="230"/>
      <c r="D344" s="188"/>
      <c r="E344" s="118" t="s">
        <v>15</v>
      </c>
      <c r="F344" s="99"/>
      <c r="G344" s="99"/>
      <c r="H344" s="99"/>
      <c r="I344" s="99"/>
      <c r="J344" s="99"/>
      <c r="K344" s="99"/>
      <c r="L344" s="99"/>
      <c r="M344" s="99"/>
      <c r="N344" s="100"/>
      <c r="O344" s="40">
        <v>0</v>
      </c>
      <c r="P344" s="19">
        <v>0</v>
      </c>
      <c r="Q344" s="19">
        <v>0</v>
      </c>
      <c r="R344" s="19">
        <v>0</v>
      </c>
      <c r="S344" s="19">
        <v>0</v>
      </c>
      <c r="T344" s="19">
        <v>0</v>
      </c>
      <c r="U344" s="27">
        <v>0</v>
      </c>
    </row>
    <row r="345" spans="2:21" ht="31.5" x14ac:dyDescent="0.2">
      <c r="B345" s="227"/>
      <c r="C345" s="230"/>
      <c r="D345" s="188"/>
      <c r="E345" s="118" t="s">
        <v>16</v>
      </c>
      <c r="F345" s="99"/>
      <c r="G345" s="99"/>
      <c r="H345" s="99"/>
      <c r="I345" s="99"/>
      <c r="J345" s="99"/>
      <c r="K345" s="99"/>
      <c r="L345" s="99"/>
      <c r="M345" s="99"/>
      <c r="N345" s="100"/>
      <c r="O345" s="41">
        <v>0</v>
      </c>
      <c r="P345" s="20">
        <v>0</v>
      </c>
      <c r="Q345" s="20">
        <v>0</v>
      </c>
      <c r="R345" s="20">
        <v>0</v>
      </c>
      <c r="S345" s="20">
        <v>0</v>
      </c>
      <c r="T345" s="20">
        <v>0</v>
      </c>
      <c r="U345" s="28">
        <v>0</v>
      </c>
    </row>
    <row r="346" spans="2:21" ht="31.5" x14ac:dyDescent="0.2">
      <c r="B346" s="227"/>
      <c r="C346" s="230"/>
      <c r="D346" s="188"/>
      <c r="E346" s="118" t="s">
        <v>27</v>
      </c>
      <c r="F346" s="99"/>
      <c r="G346" s="99"/>
      <c r="H346" s="99"/>
      <c r="I346" s="99"/>
      <c r="J346" s="99"/>
      <c r="K346" s="99"/>
      <c r="L346" s="99"/>
      <c r="M346" s="99"/>
      <c r="N346" s="100"/>
      <c r="O346" s="41">
        <v>0</v>
      </c>
      <c r="P346" s="20">
        <v>0</v>
      </c>
      <c r="Q346" s="20">
        <v>0</v>
      </c>
      <c r="R346" s="20">
        <v>0</v>
      </c>
      <c r="S346" s="20">
        <v>0</v>
      </c>
      <c r="T346" s="20">
        <v>0</v>
      </c>
      <c r="U346" s="28">
        <v>0</v>
      </c>
    </row>
    <row r="347" spans="2:21" ht="15.75" x14ac:dyDescent="0.2">
      <c r="B347" s="227"/>
      <c r="C347" s="230"/>
      <c r="D347" s="188"/>
      <c r="E347" s="118" t="s">
        <v>17</v>
      </c>
      <c r="F347" s="99">
        <v>5</v>
      </c>
      <c r="G347" s="99"/>
      <c r="H347" s="99"/>
      <c r="I347" s="99"/>
      <c r="J347" s="99"/>
      <c r="K347" s="99"/>
      <c r="L347" s="99"/>
      <c r="M347" s="99"/>
      <c r="N347" s="100"/>
      <c r="O347" s="42">
        <v>0</v>
      </c>
      <c r="P347" s="21">
        <v>0</v>
      </c>
      <c r="Q347" s="21">
        <v>0</v>
      </c>
      <c r="R347" s="21">
        <v>0</v>
      </c>
      <c r="S347" s="21">
        <v>0</v>
      </c>
      <c r="T347" s="21">
        <v>0</v>
      </c>
      <c r="U347" s="29">
        <v>0</v>
      </c>
    </row>
    <row r="348" spans="2:21" ht="33" customHeight="1" thickBot="1" x14ac:dyDescent="0.25">
      <c r="B348" s="227"/>
      <c r="C348" s="230"/>
      <c r="D348" s="188"/>
      <c r="E348" s="118" t="s">
        <v>2</v>
      </c>
      <c r="F348" s="101">
        <f>F347/5*B340</f>
        <v>6</v>
      </c>
      <c r="G348" s="101">
        <f t="shared" ref="G348:N348" si="58">G347/5*$B$118</f>
        <v>0</v>
      </c>
      <c r="H348" s="101">
        <f t="shared" si="58"/>
        <v>0</v>
      </c>
      <c r="I348" s="101">
        <f t="shared" si="58"/>
        <v>0</v>
      </c>
      <c r="J348" s="101">
        <f t="shared" si="58"/>
        <v>0</v>
      </c>
      <c r="K348" s="101">
        <f t="shared" si="58"/>
        <v>0</v>
      </c>
      <c r="L348" s="101">
        <f t="shared" si="58"/>
        <v>0</v>
      </c>
      <c r="M348" s="101">
        <f t="shared" si="58"/>
        <v>0</v>
      </c>
      <c r="N348" s="101">
        <f t="shared" si="58"/>
        <v>0</v>
      </c>
      <c r="O348" s="44">
        <f t="shared" ref="O348:T348" si="59">O347/5*5</f>
        <v>0</v>
      </c>
      <c r="P348" s="24">
        <f t="shared" si="59"/>
        <v>0</v>
      </c>
      <c r="Q348" s="24">
        <f t="shared" si="59"/>
        <v>0</v>
      </c>
      <c r="R348" s="24">
        <f t="shared" si="59"/>
        <v>0</v>
      </c>
      <c r="S348" s="24">
        <f t="shared" si="59"/>
        <v>0</v>
      </c>
      <c r="T348" s="24">
        <f t="shared" si="59"/>
        <v>0</v>
      </c>
      <c r="U348" s="31">
        <f>U347/5*5</f>
        <v>0</v>
      </c>
    </row>
    <row r="349" spans="2:21" ht="76.900000000000006" customHeight="1" x14ac:dyDescent="0.25">
      <c r="B349" s="227"/>
      <c r="C349" s="230"/>
      <c r="D349" s="188"/>
      <c r="E349" s="119" t="s">
        <v>29</v>
      </c>
      <c r="F349" s="105" t="str">
        <f>VLOOKUP($F347,Sheet2!$A$1:$B$10,2,FALSE)</f>
        <v>Standard of response is Very High</v>
      </c>
      <c r="G349" s="105" t="str">
        <f>VLOOKUP(G347,Sheet2!$A$1:$B$10,2,FALSE)</f>
        <v>Unacceptable/No Response</v>
      </c>
      <c r="H349" s="105" t="str">
        <f>VLOOKUP(H347,Sheet2!$A$1:$B$10,2,FALSE)</f>
        <v>Unacceptable/No Response</v>
      </c>
      <c r="I349" s="105" t="str">
        <f>VLOOKUP(I347,Sheet2!$A$1:$B$10,2,FALSE)</f>
        <v>Unacceptable/No Response</v>
      </c>
      <c r="J349" s="105" t="str">
        <f>VLOOKUP(J347,Sheet2!$A$1:$B$10,2,FALSE)</f>
        <v>Unacceptable/No Response</v>
      </c>
      <c r="K349" s="105" t="str">
        <f>VLOOKUP(K347,Sheet2!$A$1:$B$10,2,FALSE)</f>
        <v>Unacceptable/No Response</v>
      </c>
      <c r="L349" s="105" t="str">
        <f>VLOOKUP(L347,Sheet2!$A$1:$B$10,2,FALSE)</f>
        <v>Unacceptable/No Response</v>
      </c>
      <c r="M349" s="105" t="str">
        <f>VLOOKUP(M347,Sheet2!$A$1:$B$10,2,FALSE)</f>
        <v>Unacceptable/No Response</v>
      </c>
      <c r="N349" s="106" t="str">
        <f>VLOOKUP(N347,Sheet2!$A$1:$B$10,2,FALSE)</f>
        <v>Unacceptable/No Response</v>
      </c>
      <c r="O349" s="43"/>
      <c r="P349" s="22"/>
      <c r="Q349" s="22"/>
      <c r="R349" s="22"/>
      <c r="S349" s="22"/>
      <c r="T349" s="22"/>
      <c r="U349" s="30"/>
    </row>
    <row r="350" spans="2:21" ht="109.5" customHeight="1" thickBot="1" x14ac:dyDescent="0.25">
      <c r="B350" s="228"/>
      <c r="C350" s="231"/>
      <c r="D350" s="189"/>
      <c r="E350" s="120" t="s">
        <v>28</v>
      </c>
      <c r="F350" s="103"/>
      <c r="G350" s="103"/>
      <c r="H350" s="103"/>
      <c r="I350" s="103"/>
      <c r="J350" s="103"/>
      <c r="K350" s="103"/>
      <c r="L350" s="103"/>
      <c r="M350" s="103"/>
      <c r="N350" s="104"/>
      <c r="O350" s="43"/>
      <c r="P350" s="22"/>
      <c r="Q350" s="22"/>
      <c r="R350" s="22"/>
      <c r="S350" s="22"/>
      <c r="T350" s="22"/>
      <c r="U350" s="30"/>
    </row>
    <row r="351" spans="2:21" ht="44.25" customHeight="1" x14ac:dyDescent="0.2">
      <c r="B351" s="226">
        <v>8</v>
      </c>
      <c r="C351" s="229" t="s">
        <v>252</v>
      </c>
      <c r="D351" s="190" t="s">
        <v>101</v>
      </c>
      <c r="E351" s="232" t="s">
        <v>97</v>
      </c>
      <c r="F351" s="161" t="s">
        <v>84</v>
      </c>
      <c r="G351" s="161" t="s">
        <v>84</v>
      </c>
      <c r="H351" s="161" t="s">
        <v>84</v>
      </c>
      <c r="I351" s="161" t="s">
        <v>84</v>
      </c>
      <c r="J351" s="161" t="s">
        <v>84</v>
      </c>
      <c r="K351" s="161" t="s">
        <v>84</v>
      </c>
      <c r="L351" s="161" t="s">
        <v>84</v>
      </c>
      <c r="M351" s="161" t="s">
        <v>84</v>
      </c>
      <c r="N351" s="161" t="s">
        <v>84</v>
      </c>
      <c r="O351" s="37" t="s">
        <v>13</v>
      </c>
      <c r="P351" s="23" t="s">
        <v>13</v>
      </c>
      <c r="Q351" s="23" t="s">
        <v>13</v>
      </c>
      <c r="R351" s="23" t="s">
        <v>13</v>
      </c>
      <c r="S351" s="23" t="s">
        <v>13</v>
      </c>
      <c r="T351" s="23" t="s">
        <v>13</v>
      </c>
      <c r="U351" s="25" t="s">
        <v>13</v>
      </c>
    </row>
    <row r="352" spans="2:21" ht="81" customHeight="1" x14ac:dyDescent="0.2">
      <c r="B352" s="227"/>
      <c r="C352" s="230"/>
      <c r="D352" s="235" t="s">
        <v>98</v>
      </c>
      <c r="E352" s="233"/>
      <c r="F352" s="98" t="s">
        <v>86</v>
      </c>
      <c r="G352" s="98" t="s">
        <v>86</v>
      </c>
      <c r="H352" s="98" t="s">
        <v>86</v>
      </c>
      <c r="I352" s="98" t="s">
        <v>86</v>
      </c>
      <c r="J352" s="98" t="s">
        <v>86</v>
      </c>
      <c r="K352" s="98" t="s">
        <v>86</v>
      </c>
      <c r="L352" s="98" t="s">
        <v>86</v>
      </c>
      <c r="M352" s="98" t="s">
        <v>86</v>
      </c>
      <c r="N352" s="98" t="s">
        <v>86</v>
      </c>
      <c r="O352" s="38"/>
      <c r="P352" s="13"/>
      <c r="Q352" s="13"/>
      <c r="R352" s="13"/>
      <c r="S352" s="13"/>
      <c r="T352" s="13"/>
      <c r="U352" s="16"/>
    </row>
    <row r="353" spans="2:21" ht="44.25" x14ac:dyDescent="0.2">
      <c r="B353" s="227"/>
      <c r="C353" s="230"/>
      <c r="D353" s="235"/>
      <c r="E353" s="233"/>
      <c r="F353" s="161" t="s">
        <v>85</v>
      </c>
      <c r="G353" s="161" t="s">
        <v>85</v>
      </c>
      <c r="H353" s="161" t="s">
        <v>85</v>
      </c>
      <c r="I353" s="161" t="s">
        <v>85</v>
      </c>
      <c r="J353" s="161" t="s">
        <v>85</v>
      </c>
      <c r="K353" s="161" t="s">
        <v>85</v>
      </c>
      <c r="L353" s="161" t="s">
        <v>85</v>
      </c>
      <c r="M353" s="161" t="s">
        <v>85</v>
      </c>
      <c r="N353" s="161" t="s">
        <v>85</v>
      </c>
      <c r="O353" s="37" t="s">
        <v>14</v>
      </c>
      <c r="P353" s="23" t="s">
        <v>14</v>
      </c>
      <c r="Q353" s="23" t="s">
        <v>14</v>
      </c>
      <c r="R353" s="23" t="s">
        <v>14</v>
      </c>
      <c r="S353" s="23" t="s">
        <v>14</v>
      </c>
      <c r="T353" s="23" t="s">
        <v>14</v>
      </c>
      <c r="U353" s="25" t="s">
        <v>14</v>
      </c>
    </row>
    <row r="354" spans="2:21" ht="81" customHeight="1" x14ac:dyDescent="0.2">
      <c r="B354" s="227"/>
      <c r="C354" s="230"/>
      <c r="D354" s="188"/>
      <c r="E354" s="234"/>
      <c r="F354" s="98" t="s">
        <v>86</v>
      </c>
      <c r="G354" s="98" t="s">
        <v>86</v>
      </c>
      <c r="H354" s="98" t="s">
        <v>86</v>
      </c>
      <c r="I354" s="98" t="s">
        <v>86</v>
      </c>
      <c r="J354" s="98" t="s">
        <v>86</v>
      </c>
      <c r="K354" s="98" t="s">
        <v>86</v>
      </c>
      <c r="L354" s="98" t="s">
        <v>86</v>
      </c>
      <c r="M354" s="98" t="s">
        <v>86</v>
      </c>
      <c r="N354" s="98" t="s">
        <v>86</v>
      </c>
      <c r="O354" s="39"/>
      <c r="P354" s="18"/>
      <c r="Q354" s="18"/>
      <c r="R354" s="18"/>
      <c r="S354" s="18"/>
      <c r="T354" s="18"/>
      <c r="U354" s="26"/>
    </row>
    <row r="355" spans="2:21" ht="31.5" x14ac:dyDescent="0.2">
      <c r="B355" s="227"/>
      <c r="C355" s="230"/>
      <c r="D355" s="188"/>
      <c r="E355" s="118" t="s">
        <v>15</v>
      </c>
      <c r="F355" s="99"/>
      <c r="G355" s="99"/>
      <c r="H355" s="99"/>
      <c r="I355" s="99"/>
      <c r="J355" s="99"/>
      <c r="K355" s="99"/>
      <c r="L355" s="99"/>
      <c r="M355" s="99"/>
      <c r="N355" s="100"/>
      <c r="O355" s="40">
        <v>0</v>
      </c>
      <c r="P355" s="19">
        <v>0</v>
      </c>
      <c r="Q355" s="19">
        <v>0</v>
      </c>
      <c r="R355" s="19">
        <v>0</v>
      </c>
      <c r="S355" s="19">
        <v>0</v>
      </c>
      <c r="T355" s="19">
        <v>0</v>
      </c>
      <c r="U355" s="27">
        <v>0</v>
      </c>
    </row>
    <row r="356" spans="2:21" ht="31.5" x14ac:dyDescent="0.2">
      <c r="B356" s="227"/>
      <c r="C356" s="230"/>
      <c r="D356" s="188"/>
      <c r="E356" s="118" t="s">
        <v>16</v>
      </c>
      <c r="F356" s="99"/>
      <c r="G356" s="99"/>
      <c r="H356" s="99"/>
      <c r="I356" s="99"/>
      <c r="J356" s="99"/>
      <c r="K356" s="99"/>
      <c r="L356" s="99"/>
      <c r="M356" s="99"/>
      <c r="N356" s="100"/>
      <c r="O356" s="41">
        <v>0</v>
      </c>
      <c r="P356" s="20">
        <v>0</v>
      </c>
      <c r="Q356" s="20">
        <v>0</v>
      </c>
      <c r="R356" s="20">
        <v>0</v>
      </c>
      <c r="S356" s="20">
        <v>0</v>
      </c>
      <c r="T356" s="20">
        <v>0</v>
      </c>
      <c r="U356" s="28">
        <v>0</v>
      </c>
    </row>
    <row r="357" spans="2:21" ht="31.5" x14ac:dyDescent="0.2">
      <c r="B357" s="227"/>
      <c r="C357" s="230"/>
      <c r="D357" s="188"/>
      <c r="E357" s="118" t="s">
        <v>27</v>
      </c>
      <c r="F357" s="99"/>
      <c r="G357" s="99"/>
      <c r="H357" s="99"/>
      <c r="I357" s="99"/>
      <c r="J357" s="99"/>
      <c r="K357" s="99"/>
      <c r="L357" s="99"/>
      <c r="M357" s="99"/>
      <c r="N357" s="100"/>
      <c r="O357" s="41">
        <v>0</v>
      </c>
      <c r="P357" s="20">
        <v>0</v>
      </c>
      <c r="Q357" s="20">
        <v>0</v>
      </c>
      <c r="R357" s="20">
        <v>0</v>
      </c>
      <c r="S357" s="20">
        <v>0</v>
      </c>
      <c r="T357" s="20">
        <v>0</v>
      </c>
      <c r="U357" s="28">
        <v>0</v>
      </c>
    </row>
    <row r="358" spans="2:21" ht="15.75" x14ac:dyDescent="0.2">
      <c r="B358" s="227"/>
      <c r="C358" s="230"/>
      <c r="D358" s="188"/>
      <c r="E358" s="118" t="s">
        <v>17</v>
      </c>
      <c r="F358" s="99">
        <v>5</v>
      </c>
      <c r="G358" s="99"/>
      <c r="H358" s="99"/>
      <c r="I358" s="99"/>
      <c r="J358" s="99"/>
      <c r="K358" s="99"/>
      <c r="L358" s="99"/>
      <c r="M358" s="99"/>
      <c r="N358" s="100"/>
      <c r="O358" s="42">
        <v>0</v>
      </c>
      <c r="P358" s="21">
        <v>0</v>
      </c>
      <c r="Q358" s="21">
        <v>0</v>
      </c>
      <c r="R358" s="21">
        <v>0</v>
      </c>
      <c r="S358" s="21">
        <v>0</v>
      </c>
      <c r="T358" s="21">
        <v>0</v>
      </c>
      <c r="U358" s="29">
        <v>0</v>
      </c>
    </row>
    <row r="359" spans="2:21" ht="33" customHeight="1" thickBot="1" x14ac:dyDescent="0.25">
      <c r="B359" s="227"/>
      <c r="C359" s="230"/>
      <c r="D359" s="188"/>
      <c r="E359" s="118" t="s">
        <v>2</v>
      </c>
      <c r="F359" s="101">
        <f>F358/5*B351</f>
        <v>8</v>
      </c>
      <c r="G359" s="101">
        <f t="shared" ref="G359:N359" si="60">G358/5*$B$118</f>
        <v>0</v>
      </c>
      <c r="H359" s="101">
        <f t="shared" si="60"/>
        <v>0</v>
      </c>
      <c r="I359" s="101">
        <f t="shared" si="60"/>
        <v>0</v>
      </c>
      <c r="J359" s="101">
        <f t="shared" si="60"/>
        <v>0</v>
      </c>
      <c r="K359" s="101">
        <f t="shared" si="60"/>
        <v>0</v>
      </c>
      <c r="L359" s="101">
        <f t="shared" si="60"/>
        <v>0</v>
      </c>
      <c r="M359" s="101">
        <f t="shared" si="60"/>
        <v>0</v>
      </c>
      <c r="N359" s="101">
        <f t="shared" si="60"/>
        <v>0</v>
      </c>
      <c r="O359" s="44">
        <f t="shared" ref="O359:T359" si="61">O358/5*5</f>
        <v>0</v>
      </c>
      <c r="P359" s="24">
        <f t="shared" si="61"/>
        <v>0</v>
      </c>
      <c r="Q359" s="24">
        <f t="shared" si="61"/>
        <v>0</v>
      </c>
      <c r="R359" s="24">
        <f t="shared" si="61"/>
        <v>0</v>
      </c>
      <c r="S359" s="24">
        <f t="shared" si="61"/>
        <v>0</v>
      </c>
      <c r="T359" s="24">
        <f t="shared" si="61"/>
        <v>0</v>
      </c>
      <c r="U359" s="31">
        <f>U358/5*5</f>
        <v>0</v>
      </c>
    </row>
    <row r="360" spans="2:21" ht="76.900000000000006" customHeight="1" x14ac:dyDescent="0.25">
      <c r="B360" s="227"/>
      <c r="C360" s="230"/>
      <c r="D360" s="188"/>
      <c r="E360" s="119" t="s">
        <v>29</v>
      </c>
      <c r="F360" s="105" t="str">
        <f>VLOOKUP($F358,Sheet2!$A$1:$B$10,2,FALSE)</f>
        <v>Standard of response is Very High</v>
      </c>
      <c r="G360" s="105" t="str">
        <f>VLOOKUP(G358,Sheet2!$A$1:$B$10,2,FALSE)</f>
        <v>Unacceptable/No Response</v>
      </c>
      <c r="H360" s="105" t="str">
        <f>VLOOKUP(H358,Sheet2!$A$1:$B$10,2,FALSE)</f>
        <v>Unacceptable/No Response</v>
      </c>
      <c r="I360" s="105" t="str">
        <f>VLOOKUP(I358,Sheet2!$A$1:$B$10,2,FALSE)</f>
        <v>Unacceptable/No Response</v>
      </c>
      <c r="J360" s="105" t="str">
        <f>VLOOKUP(J358,Sheet2!$A$1:$B$10,2,FALSE)</f>
        <v>Unacceptable/No Response</v>
      </c>
      <c r="K360" s="105" t="str">
        <f>VLOOKUP(K358,Sheet2!$A$1:$B$10,2,FALSE)</f>
        <v>Unacceptable/No Response</v>
      </c>
      <c r="L360" s="105" t="str">
        <f>VLOOKUP(L358,Sheet2!$A$1:$B$10,2,FALSE)</f>
        <v>Unacceptable/No Response</v>
      </c>
      <c r="M360" s="105" t="str">
        <f>VLOOKUP(M358,Sheet2!$A$1:$B$10,2,FALSE)</f>
        <v>Unacceptable/No Response</v>
      </c>
      <c r="N360" s="106" t="str">
        <f>VLOOKUP(N358,Sheet2!$A$1:$B$10,2,FALSE)</f>
        <v>Unacceptable/No Response</v>
      </c>
      <c r="O360" s="43"/>
      <c r="P360" s="22"/>
      <c r="Q360" s="22"/>
      <c r="R360" s="22"/>
      <c r="S360" s="22"/>
      <c r="T360" s="22"/>
      <c r="U360" s="30"/>
    </row>
    <row r="361" spans="2:21" ht="109.5" customHeight="1" thickBot="1" x14ac:dyDescent="0.25">
      <c r="B361" s="228"/>
      <c r="C361" s="231"/>
      <c r="D361" s="189"/>
      <c r="E361" s="120" t="s">
        <v>28</v>
      </c>
      <c r="F361" s="103"/>
      <c r="G361" s="103"/>
      <c r="H361" s="103"/>
      <c r="I361" s="103"/>
      <c r="J361" s="103"/>
      <c r="K361" s="103"/>
      <c r="L361" s="103"/>
      <c r="M361" s="103"/>
      <c r="N361" s="104"/>
      <c r="O361" s="43"/>
      <c r="P361" s="22"/>
      <c r="Q361" s="22"/>
      <c r="R361" s="22"/>
      <c r="S361" s="22"/>
      <c r="T361" s="22"/>
      <c r="U361" s="30"/>
    </row>
    <row r="362" spans="2:21" ht="44.25" customHeight="1" x14ac:dyDescent="0.2">
      <c r="B362" s="226">
        <v>8</v>
      </c>
      <c r="C362" s="229" t="s">
        <v>250</v>
      </c>
      <c r="D362" s="190" t="s">
        <v>101</v>
      </c>
      <c r="E362" s="232" t="s">
        <v>97</v>
      </c>
      <c r="F362" s="161" t="s">
        <v>84</v>
      </c>
      <c r="G362" s="161" t="s">
        <v>84</v>
      </c>
      <c r="H362" s="161" t="s">
        <v>84</v>
      </c>
      <c r="I362" s="161" t="s">
        <v>84</v>
      </c>
      <c r="J362" s="161" t="s">
        <v>84</v>
      </c>
      <c r="K362" s="161" t="s">
        <v>84</v>
      </c>
      <c r="L362" s="161" t="s">
        <v>84</v>
      </c>
      <c r="M362" s="161" t="s">
        <v>84</v>
      </c>
      <c r="N362" s="161" t="s">
        <v>84</v>
      </c>
      <c r="O362" s="37" t="s">
        <v>13</v>
      </c>
      <c r="P362" s="23" t="s">
        <v>13</v>
      </c>
      <c r="Q362" s="23" t="s">
        <v>13</v>
      </c>
      <c r="R362" s="23" t="s">
        <v>13</v>
      </c>
      <c r="S362" s="23" t="s">
        <v>13</v>
      </c>
      <c r="T362" s="23" t="s">
        <v>13</v>
      </c>
      <c r="U362" s="25" t="s">
        <v>13</v>
      </c>
    </row>
    <row r="363" spans="2:21" ht="81" customHeight="1" x14ac:dyDescent="0.2">
      <c r="B363" s="227"/>
      <c r="C363" s="230"/>
      <c r="D363" s="235" t="s">
        <v>236</v>
      </c>
      <c r="E363" s="233"/>
      <c r="F363" s="98" t="s">
        <v>86</v>
      </c>
      <c r="G363" s="98" t="s">
        <v>86</v>
      </c>
      <c r="H363" s="98" t="s">
        <v>86</v>
      </c>
      <c r="I363" s="98" t="s">
        <v>86</v>
      </c>
      <c r="J363" s="98" t="s">
        <v>86</v>
      </c>
      <c r="K363" s="98" t="s">
        <v>86</v>
      </c>
      <c r="L363" s="98" t="s">
        <v>86</v>
      </c>
      <c r="M363" s="98" t="s">
        <v>86</v>
      </c>
      <c r="N363" s="98" t="s">
        <v>86</v>
      </c>
      <c r="O363" s="38"/>
      <c r="P363" s="13"/>
      <c r="Q363" s="13"/>
      <c r="R363" s="13"/>
      <c r="S363" s="13"/>
      <c r="T363" s="13"/>
      <c r="U363" s="16"/>
    </row>
    <row r="364" spans="2:21" ht="44.25" x14ac:dyDescent="0.2">
      <c r="B364" s="227"/>
      <c r="C364" s="230"/>
      <c r="D364" s="235"/>
      <c r="E364" s="233"/>
      <c r="F364" s="161" t="s">
        <v>85</v>
      </c>
      <c r="G364" s="161" t="s">
        <v>85</v>
      </c>
      <c r="H364" s="161" t="s">
        <v>85</v>
      </c>
      <c r="I364" s="161" t="s">
        <v>85</v>
      </c>
      <c r="J364" s="161" t="s">
        <v>85</v>
      </c>
      <c r="K364" s="161" t="s">
        <v>85</v>
      </c>
      <c r="L364" s="161" t="s">
        <v>85</v>
      </c>
      <c r="M364" s="161" t="s">
        <v>85</v>
      </c>
      <c r="N364" s="161" t="s">
        <v>85</v>
      </c>
      <c r="O364" s="37" t="s">
        <v>14</v>
      </c>
      <c r="P364" s="23" t="s">
        <v>14</v>
      </c>
      <c r="Q364" s="23" t="s">
        <v>14</v>
      </c>
      <c r="R364" s="23" t="s">
        <v>14</v>
      </c>
      <c r="S364" s="23" t="s">
        <v>14</v>
      </c>
      <c r="T364" s="23" t="s">
        <v>14</v>
      </c>
      <c r="U364" s="25" t="s">
        <v>14</v>
      </c>
    </row>
    <row r="365" spans="2:21" ht="81" customHeight="1" x14ac:dyDescent="0.2">
      <c r="B365" s="227"/>
      <c r="C365" s="230"/>
      <c r="D365" s="188"/>
      <c r="E365" s="234"/>
      <c r="F365" s="98" t="s">
        <v>86</v>
      </c>
      <c r="G365" s="98" t="s">
        <v>86</v>
      </c>
      <c r="H365" s="98" t="s">
        <v>86</v>
      </c>
      <c r="I365" s="98" t="s">
        <v>86</v>
      </c>
      <c r="J365" s="98" t="s">
        <v>86</v>
      </c>
      <c r="K365" s="98" t="s">
        <v>86</v>
      </c>
      <c r="L365" s="98" t="s">
        <v>86</v>
      </c>
      <c r="M365" s="98" t="s">
        <v>86</v>
      </c>
      <c r="N365" s="98" t="s">
        <v>86</v>
      </c>
      <c r="O365" s="39"/>
      <c r="P365" s="18"/>
      <c r="Q365" s="18"/>
      <c r="R365" s="18"/>
      <c r="S365" s="18"/>
      <c r="T365" s="18"/>
      <c r="U365" s="26"/>
    </row>
    <row r="366" spans="2:21" ht="31.5" x14ac:dyDescent="0.2">
      <c r="B366" s="227"/>
      <c r="C366" s="230"/>
      <c r="D366" s="188"/>
      <c r="E366" s="118" t="s">
        <v>15</v>
      </c>
      <c r="F366" s="99"/>
      <c r="G366" s="99"/>
      <c r="H366" s="99"/>
      <c r="I366" s="99"/>
      <c r="J366" s="99"/>
      <c r="K366" s="99"/>
      <c r="L366" s="99"/>
      <c r="M366" s="99"/>
      <c r="N366" s="100"/>
      <c r="O366" s="40">
        <v>0</v>
      </c>
      <c r="P366" s="19">
        <v>0</v>
      </c>
      <c r="Q366" s="19">
        <v>0</v>
      </c>
      <c r="R366" s="19">
        <v>0</v>
      </c>
      <c r="S366" s="19">
        <v>0</v>
      </c>
      <c r="T366" s="19">
        <v>0</v>
      </c>
      <c r="U366" s="27">
        <v>0</v>
      </c>
    </row>
    <row r="367" spans="2:21" ht="31.5" x14ac:dyDescent="0.2">
      <c r="B367" s="227"/>
      <c r="C367" s="230"/>
      <c r="D367" s="188"/>
      <c r="E367" s="118" t="s">
        <v>16</v>
      </c>
      <c r="F367" s="99"/>
      <c r="G367" s="99"/>
      <c r="H367" s="99"/>
      <c r="I367" s="99"/>
      <c r="J367" s="99"/>
      <c r="K367" s="99"/>
      <c r="L367" s="99"/>
      <c r="M367" s="99"/>
      <c r="N367" s="100"/>
      <c r="O367" s="41">
        <v>0</v>
      </c>
      <c r="P367" s="20">
        <v>0</v>
      </c>
      <c r="Q367" s="20">
        <v>0</v>
      </c>
      <c r="R367" s="20">
        <v>0</v>
      </c>
      <c r="S367" s="20">
        <v>0</v>
      </c>
      <c r="T367" s="20">
        <v>0</v>
      </c>
      <c r="U367" s="28">
        <v>0</v>
      </c>
    </row>
    <row r="368" spans="2:21" ht="31.5" x14ac:dyDescent="0.2">
      <c r="B368" s="227"/>
      <c r="C368" s="230"/>
      <c r="D368" s="188"/>
      <c r="E368" s="118" t="s">
        <v>27</v>
      </c>
      <c r="F368" s="99"/>
      <c r="G368" s="99"/>
      <c r="H368" s="99"/>
      <c r="I368" s="99"/>
      <c r="J368" s="99"/>
      <c r="K368" s="99"/>
      <c r="L368" s="99"/>
      <c r="M368" s="99"/>
      <c r="N368" s="100"/>
      <c r="O368" s="41">
        <v>0</v>
      </c>
      <c r="P368" s="20">
        <v>0</v>
      </c>
      <c r="Q368" s="20">
        <v>0</v>
      </c>
      <c r="R368" s="20">
        <v>0</v>
      </c>
      <c r="S368" s="20">
        <v>0</v>
      </c>
      <c r="T368" s="20">
        <v>0</v>
      </c>
      <c r="U368" s="28">
        <v>0</v>
      </c>
    </row>
    <row r="369" spans="2:21" ht="15.75" x14ac:dyDescent="0.2">
      <c r="B369" s="227"/>
      <c r="C369" s="230"/>
      <c r="D369" s="188"/>
      <c r="E369" s="118" t="s">
        <v>17</v>
      </c>
      <c r="F369" s="99">
        <v>5</v>
      </c>
      <c r="G369" s="99"/>
      <c r="H369" s="99"/>
      <c r="I369" s="99"/>
      <c r="J369" s="99"/>
      <c r="K369" s="99"/>
      <c r="L369" s="99"/>
      <c r="M369" s="99"/>
      <c r="N369" s="100"/>
      <c r="O369" s="42">
        <v>0</v>
      </c>
      <c r="P369" s="21">
        <v>0</v>
      </c>
      <c r="Q369" s="21">
        <v>0</v>
      </c>
      <c r="R369" s="21">
        <v>0</v>
      </c>
      <c r="S369" s="21">
        <v>0</v>
      </c>
      <c r="T369" s="21">
        <v>0</v>
      </c>
      <c r="U369" s="29">
        <v>0</v>
      </c>
    </row>
    <row r="370" spans="2:21" ht="33" customHeight="1" thickBot="1" x14ac:dyDescent="0.25">
      <c r="B370" s="227"/>
      <c r="C370" s="230"/>
      <c r="D370" s="188"/>
      <c r="E370" s="118" t="s">
        <v>2</v>
      </c>
      <c r="F370" s="101">
        <f>F369/5*B362</f>
        <v>8</v>
      </c>
      <c r="G370" s="101">
        <f t="shared" ref="G370:N370" si="62">G369/5*$B$118</f>
        <v>0</v>
      </c>
      <c r="H370" s="101">
        <f t="shared" si="62"/>
        <v>0</v>
      </c>
      <c r="I370" s="101">
        <f t="shared" si="62"/>
        <v>0</v>
      </c>
      <c r="J370" s="101">
        <f t="shared" si="62"/>
        <v>0</v>
      </c>
      <c r="K370" s="101">
        <f t="shared" si="62"/>
        <v>0</v>
      </c>
      <c r="L370" s="101">
        <f t="shared" si="62"/>
        <v>0</v>
      </c>
      <c r="M370" s="101">
        <f t="shared" si="62"/>
        <v>0</v>
      </c>
      <c r="N370" s="101">
        <f t="shared" si="62"/>
        <v>0</v>
      </c>
      <c r="O370" s="44">
        <f t="shared" ref="O370:T370" si="63">O369/5*5</f>
        <v>0</v>
      </c>
      <c r="P370" s="24">
        <f t="shared" si="63"/>
        <v>0</v>
      </c>
      <c r="Q370" s="24">
        <f t="shared" si="63"/>
        <v>0</v>
      </c>
      <c r="R370" s="24">
        <f t="shared" si="63"/>
        <v>0</v>
      </c>
      <c r="S370" s="24">
        <f t="shared" si="63"/>
        <v>0</v>
      </c>
      <c r="T370" s="24">
        <f t="shared" si="63"/>
        <v>0</v>
      </c>
      <c r="U370" s="31">
        <f>U369/5*5</f>
        <v>0</v>
      </c>
    </row>
    <row r="371" spans="2:21" ht="76.900000000000006" customHeight="1" x14ac:dyDescent="0.25">
      <c r="B371" s="227"/>
      <c r="C371" s="230"/>
      <c r="D371" s="188"/>
      <c r="E371" s="119" t="s">
        <v>29</v>
      </c>
      <c r="F371" s="105" t="str">
        <f>VLOOKUP($F369,Sheet2!$A$1:$B$10,2,FALSE)</f>
        <v>Standard of response is Very High</v>
      </c>
      <c r="G371" s="105" t="str">
        <f>VLOOKUP(G369,Sheet2!$A$1:$B$10,2,FALSE)</f>
        <v>Unacceptable/No Response</v>
      </c>
      <c r="H371" s="105" t="str">
        <f>VLOOKUP(H369,Sheet2!$A$1:$B$10,2,FALSE)</f>
        <v>Unacceptable/No Response</v>
      </c>
      <c r="I371" s="105" t="str">
        <f>VLOOKUP(I369,Sheet2!$A$1:$B$10,2,FALSE)</f>
        <v>Unacceptable/No Response</v>
      </c>
      <c r="J371" s="105" t="str">
        <f>VLOOKUP(J369,Sheet2!$A$1:$B$10,2,FALSE)</f>
        <v>Unacceptable/No Response</v>
      </c>
      <c r="K371" s="105" t="str">
        <f>VLOOKUP(K369,Sheet2!$A$1:$B$10,2,FALSE)</f>
        <v>Unacceptable/No Response</v>
      </c>
      <c r="L371" s="105" t="str">
        <f>VLOOKUP(L369,Sheet2!$A$1:$B$10,2,FALSE)</f>
        <v>Unacceptable/No Response</v>
      </c>
      <c r="M371" s="105" t="str">
        <f>VLOOKUP(M369,Sheet2!$A$1:$B$10,2,FALSE)</f>
        <v>Unacceptable/No Response</v>
      </c>
      <c r="N371" s="106" t="str">
        <f>VLOOKUP(N369,Sheet2!$A$1:$B$10,2,FALSE)</f>
        <v>Unacceptable/No Response</v>
      </c>
      <c r="O371" s="43"/>
      <c r="P371" s="22"/>
      <c r="Q371" s="22"/>
      <c r="R371" s="22"/>
      <c r="S371" s="22"/>
      <c r="T371" s="22"/>
      <c r="U371" s="30"/>
    </row>
    <row r="372" spans="2:21" ht="109.5" customHeight="1" thickBot="1" x14ac:dyDescent="0.25">
      <c r="B372" s="228"/>
      <c r="C372" s="231"/>
      <c r="D372" s="189"/>
      <c r="E372" s="120" t="s">
        <v>28</v>
      </c>
      <c r="F372" s="103"/>
      <c r="G372" s="103"/>
      <c r="H372" s="103"/>
      <c r="I372" s="103"/>
      <c r="J372" s="103"/>
      <c r="K372" s="103"/>
      <c r="L372" s="103"/>
      <c r="M372" s="103"/>
      <c r="N372" s="104"/>
      <c r="O372" s="43"/>
      <c r="P372" s="22"/>
      <c r="Q372" s="22"/>
      <c r="R372" s="22"/>
      <c r="S372" s="22"/>
      <c r="T372" s="22"/>
      <c r="U372" s="30"/>
    </row>
    <row r="373" spans="2:21" ht="44.25" customHeight="1" x14ac:dyDescent="0.2">
      <c r="B373" s="226">
        <v>8</v>
      </c>
      <c r="C373" s="229" t="s">
        <v>253</v>
      </c>
      <c r="D373" s="190" t="s">
        <v>238</v>
      </c>
      <c r="E373" s="232" t="s">
        <v>97</v>
      </c>
      <c r="F373" s="161" t="s">
        <v>84</v>
      </c>
      <c r="G373" s="161" t="s">
        <v>84</v>
      </c>
      <c r="H373" s="161" t="s">
        <v>84</v>
      </c>
      <c r="I373" s="161" t="s">
        <v>84</v>
      </c>
      <c r="J373" s="161" t="s">
        <v>84</v>
      </c>
      <c r="K373" s="161" t="s">
        <v>84</v>
      </c>
      <c r="L373" s="161" t="s">
        <v>84</v>
      </c>
      <c r="M373" s="161" t="s">
        <v>84</v>
      </c>
      <c r="N373" s="161" t="s">
        <v>84</v>
      </c>
      <c r="O373" s="37" t="s">
        <v>13</v>
      </c>
      <c r="P373" s="23" t="s">
        <v>13</v>
      </c>
      <c r="Q373" s="23" t="s">
        <v>13</v>
      </c>
      <c r="R373" s="23" t="s">
        <v>13</v>
      </c>
      <c r="S373" s="23" t="s">
        <v>13</v>
      </c>
      <c r="T373" s="23" t="s">
        <v>13</v>
      </c>
      <c r="U373" s="25" t="s">
        <v>13</v>
      </c>
    </row>
    <row r="374" spans="2:21" ht="81" customHeight="1" x14ac:dyDescent="0.2">
      <c r="B374" s="227"/>
      <c r="C374" s="230"/>
      <c r="D374" s="235" t="s">
        <v>237</v>
      </c>
      <c r="E374" s="233"/>
      <c r="F374" s="98" t="s">
        <v>86</v>
      </c>
      <c r="G374" s="98" t="s">
        <v>86</v>
      </c>
      <c r="H374" s="98" t="s">
        <v>86</v>
      </c>
      <c r="I374" s="98" t="s">
        <v>86</v>
      </c>
      <c r="J374" s="98" t="s">
        <v>86</v>
      </c>
      <c r="K374" s="98" t="s">
        <v>86</v>
      </c>
      <c r="L374" s="98" t="s">
        <v>86</v>
      </c>
      <c r="M374" s="98" t="s">
        <v>86</v>
      </c>
      <c r="N374" s="98" t="s">
        <v>86</v>
      </c>
      <c r="O374" s="38"/>
      <c r="P374" s="13"/>
      <c r="Q374" s="13"/>
      <c r="R374" s="13"/>
      <c r="S374" s="13"/>
      <c r="T374" s="13"/>
      <c r="U374" s="16"/>
    </row>
    <row r="375" spans="2:21" ht="44.25" x14ac:dyDescent="0.2">
      <c r="B375" s="227"/>
      <c r="C375" s="230"/>
      <c r="D375" s="235"/>
      <c r="E375" s="233"/>
      <c r="F375" s="161" t="s">
        <v>85</v>
      </c>
      <c r="G375" s="161" t="s">
        <v>85</v>
      </c>
      <c r="H375" s="161" t="s">
        <v>85</v>
      </c>
      <c r="I375" s="161" t="s">
        <v>85</v>
      </c>
      <c r="J375" s="161" t="s">
        <v>85</v>
      </c>
      <c r="K375" s="161" t="s">
        <v>85</v>
      </c>
      <c r="L375" s="161" t="s">
        <v>85</v>
      </c>
      <c r="M375" s="161" t="s">
        <v>85</v>
      </c>
      <c r="N375" s="161" t="s">
        <v>85</v>
      </c>
      <c r="O375" s="37" t="s">
        <v>14</v>
      </c>
      <c r="P375" s="23" t="s">
        <v>14</v>
      </c>
      <c r="Q375" s="23" t="s">
        <v>14</v>
      </c>
      <c r="R375" s="23" t="s">
        <v>14</v>
      </c>
      <c r="S375" s="23" t="s">
        <v>14</v>
      </c>
      <c r="T375" s="23" t="s">
        <v>14</v>
      </c>
      <c r="U375" s="25" t="s">
        <v>14</v>
      </c>
    </row>
    <row r="376" spans="2:21" ht="81" customHeight="1" x14ac:dyDescent="0.2">
      <c r="B376" s="227"/>
      <c r="C376" s="230"/>
      <c r="D376" s="235"/>
      <c r="E376" s="234"/>
      <c r="F376" s="98" t="s">
        <v>86</v>
      </c>
      <c r="G376" s="98" t="s">
        <v>86</v>
      </c>
      <c r="H376" s="98" t="s">
        <v>86</v>
      </c>
      <c r="I376" s="98" t="s">
        <v>86</v>
      </c>
      <c r="J376" s="98" t="s">
        <v>86</v>
      </c>
      <c r="K376" s="98" t="s">
        <v>86</v>
      </c>
      <c r="L376" s="98" t="s">
        <v>86</v>
      </c>
      <c r="M376" s="98" t="s">
        <v>86</v>
      </c>
      <c r="N376" s="98" t="s">
        <v>86</v>
      </c>
      <c r="O376" s="39"/>
      <c r="P376" s="18"/>
      <c r="Q376" s="18"/>
      <c r="R376" s="18"/>
      <c r="S376" s="18"/>
      <c r="T376" s="18"/>
      <c r="U376" s="26"/>
    </row>
    <row r="377" spans="2:21" ht="31.5" x14ac:dyDescent="0.2">
      <c r="B377" s="227"/>
      <c r="C377" s="230"/>
      <c r="D377" s="188"/>
      <c r="E377" s="118" t="s">
        <v>15</v>
      </c>
      <c r="F377" s="99"/>
      <c r="G377" s="99"/>
      <c r="H377" s="99"/>
      <c r="I377" s="99"/>
      <c r="J377" s="99"/>
      <c r="K377" s="99"/>
      <c r="L377" s="99"/>
      <c r="M377" s="99"/>
      <c r="N377" s="100"/>
      <c r="O377" s="40">
        <v>0</v>
      </c>
      <c r="P377" s="19">
        <v>0</v>
      </c>
      <c r="Q377" s="19">
        <v>0</v>
      </c>
      <c r="R377" s="19">
        <v>0</v>
      </c>
      <c r="S377" s="19">
        <v>0</v>
      </c>
      <c r="T377" s="19">
        <v>0</v>
      </c>
      <c r="U377" s="27">
        <v>0</v>
      </c>
    </row>
    <row r="378" spans="2:21" ht="31.5" x14ac:dyDescent="0.2">
      <c r="B378" s="227"/>
      <c r="C378" s="230"/>
      <c r="D378" s="188"/>
      <c r="E378" s="118" t="s">
        <v>16</v>
      </c>
      <c r="F378" s="99"/>
      <c r="G378" s="99"/>
      <c r="H378" s="99"/>
      <c r="I378" s="99"/>
      <c r="J378" s="99"/>
      <c r="K378" s="99"/>
      <c r="L378" s="99"/>
      <c r="M378" s="99"/>
      <c r="N378" s="100"/>
      <c r="O378" s="41">
        <v>0</v>
      </c>
      <c r="P378" s="20">
        <v>0</v>
      </c>
      <c r="Q378" s="20">
        <v>0</v>
      </c>
      <c r="R378" s="20">
        <v>0</v>
      </c>
      <c r="S378" s="20">
        <v>0</v>
      </c>
      <c r="T378" s="20">
        <v>0</v>
      </c>
      <c r="U378" s="28">
        <v>0</v>
      </c>
    </row>
    <row r="379" spans="2:21" ht="31.5" x14ac:dyDescent="0.2">
      <c r="B379" s="227"/>
      <c r="C379" s="230"/>
      <c r="D379" s="188"/>
      <c r="E379" s="118" t="s">
        <v>27</v>
      </c>
      <c r="F379" s="99"/>
      <c r="G379" s="99"/>
      <c r="H379" s="99"/>
      <c r="I379" s="99"/>
      <c r="J379" s="99"/>
      <c r="K379" s="99"/>
      <c r="L379" s="99"/>
      <c r="M379" s="99"/>
      <c r="N379" s="100"/>
      <c r="O379" s="41">
        <v>0</v>
      </c>
      <c r="P379" s="20">
        <v>0</v>
      </c>
      <c r="Q379" s="20">
        <v>0</v>
      </c>
      <c r="R379" s="20">
        <v>0</v>
      </c>
      <c r="S379" s="20">
        <v>0</v>
      </c>
      <c r="T379" s="20">
        <v>0</v>
      </c>
      <c r="U379" s="28">
        <v>0</v>
      </c>
    </row>
    <row r="380" spans="2:21" ht="15.75" x14ac:dyDescent="0.2">
      <c r="B380" s="227"/>
      <c r="C380" s="230"/>
      <c r="D380" s="188"/>
      <c r="E380" s="118" t="s">
        <v>17</v>
      </c>
      <c r="F380" s="99">
        <v>5</v>
      </c>
      <c r="G380" s="99"/>
      <c r="H380" s="99"/>
      <c r="I380" s="99"/>
      <c r="J380" s="99"/>
      <c r="K380" s="99"/>
      <c r="L380" s="99"/>
      <c r="M380" s="99"/>
      <c r="N380" s="100"/>
      <c r="O380" s="42">
        <v>0</v>
      </c>
      <c r="P380" s="21">
        <v>0</v>
      </c>
      <c r="Q380" s="21">
        <v>0</v>
      </c>
      <c r="R380" s="21">
        <v>0</v>
      </c>
      <c r="S380" s="21">
        <v>0</v>
      </c>
      <c r="T380" s="21">
        <v>0</v>
      </c>
      <c r="U380" s="29">
        <v>0</v>
      </c>
    </row>
    <row r="381" spans="2:21" ht="33" customHeight="1" thickBot="1" x14ac:dyDescent="0.25">
      <c r="B381" s="227"/>
      <c r="C381" s="230"/>
      <c r="D381" s="188"/>
      <c r="E381" s="118" t="s">
        <v>2</v>
      </c>
      <c r="F381" s="101">
        <f>F380/5*B373</f>
        <v>8</v>
      </c>
      <c r="G381" s="101">
        <f t="shared" ref="G381:N381" si="64">G380/5*$B$118</f>
        <v>0</v>
      </c>
      <c r="H381" s="101">
        <f t="shared" si="64"/>
        <v>0</v>
      </c>
      <c r="I381" s="101">
        <f t="shared" si="64"/>
        <v>0</v>
      </c>
      <c r="J381" s="101">
        <f t="shared" si="64"/>
        <v>0</v>
      </c>
      <c r="K381" s="101">
        <f t="shared" si="64"/>
        <v>0</v>
      </c>
      <c r="L381" s="101">
        <f t="shared" si="64"/>
        <v>0</v>
      </c>
      <c r="M381" s="101">
        <f t="shared" si="64"/>
        <v>0</v>
      </c>
      <c r="N381" s="101">
        <f t="shared" si="64"/>
        <v>0</v>
      </c>
      <c r="O381" s="44">
        <f t="shared" ref="O381:T381" si="65">O380/5*5</f>
        <v>0</v>
      </c>
      <c r="P381" s="24">
        <f t="shared" si="65"/>
        <v>0</v>
      </c>
      <c r="Q381" s="24">
        <f t="shared" si="65"/>
        <v>0</v>
      </c>
      <c r="R381" s="24">
        <f t="shared" si="65"/>
        <v>0</v>
      </c>
      <c r="S381" s="24">
        <f t="shared" si="65"/>
        <v>0</v>
      </c>
      <c r="T381" s="24">
        <f t="shared" si="65"/>
        <v>0</v>
      </c>
      <c r="U381" s="31">
        <f>U380/5*5</f>
        <v>0</v>
      </c>
    </row>
    <row r="382" spans="2:21" ht="76.900000000000006" customHeight="1" x14ac:dyDescent="0.25">
      <c r="B382" s="227"/>
      <c r="C382" s="230"/>
      <c r="D382" s="188"/>
      <c r="E382" s="119" t="s">
        <v>29</v>
      </c>
      <c r="F382" s="105" t="str">
        <f>VLOOKUP($F380,Sheet2!$A$1:$B$10,2,FALSE)</f>
        <v>Standard of response is Very High</v>
      </c>
      <c r="G382" s="105" t="str">
        <f>VLOOKUP(G380,Sheet2!$A$1:$B$10,2,FALSE)</f>
        <v>Unacceptable/No Response</v>
      </c>
      <c r="H382" s="105" t="str">
        <f>VLOOKUP(H380,Sheet2!$A$1:$B$10,2,FALSE)</f>
        <v>Unacceptable/No Response</v>
      </c>
      <c r="I382" s="105" t="str">
        <f>VLOOKUP(I380,Sheet2!$A$1:$B$10,2,FALSE)</f>
        <v>Unacceptable/No Response</v>
      </c>
      <c r="J382" s="105" t="str">
        <f>VLOOKUP(J380,Sheet2!$A$1:$B$10,2,FALSE)</f>
        <v>Unacceptable/No Response</v>
      </c>
      <c r="K382" s="105" t="str">
        <f>VLOOKUP(K380,Sheet2!$A$1:$B$10,2,FALSE)</f>
        <v>Unacceptable/No Response</v>
      </c>
      <c r="L382" s="105" t="str">
        <f>VLOOKUP(L380,Sheet2!$A$1:$B$10,2,FALSE)</f>
        <v>Unacceptable/No Response</v>
      </c>
      <c r="M382" s="105" t="str">
        <f>VLOOKUP(M380,Sheet2!$A$1:$B$10,2,FALSE)</f>
        <v>Unacceptable/No Response</v>
      </c>
      <c r="N382" s="106" t="str">
        <f>VLOOKUP(N380,Sheet2!$A$1:$B$10,2,FALSE)</f>
        <v>Unacceptable/No Response</v>
      </c>
      <c r="O382" s="43"/>
      <c r="P382" s="22"/>
      <c r="Q382" s="22"/>
      <c r="R382" s="22"/>
      <c r="S382" s="22"/>
      <c r="T382" s="22"/>
      <c r="U382" s="30"/>
    </row>
    <row r="383" spans="2:21" ht="109.5" customHeight="1" thickBot="1" x14ac:dyDescent="0.25">
      <c r="B383" s="228"/>
      <c r="C383" s="231"/>
      <c r="D383" s="189"/>
      <c r="E383" s="120" t="s">
        <v>28</v>
      </c>
      <c r="F383" s="103"/>
      <c r="G383" s="103"/>
      <c r="H383" s="103"/>
      <c r="I383" s="103"/>
      <c r="J383" s="103"/>
      <c r="K383" s="103"/>
      <c r="L383" s="103"/>
      <c r="M383" s="103"/>
      <c r="N383" s="104"/>
      <c r="O383" s="43"/>
      <c r="P383" s="22"/>
      <c r="Q383" s="22"/>
      <c r="R383" s="22"/>
      <c r="S383" s="22"/>
      <c r="T383" s="22"/>
      <c r="U383" s="30"/>
    </row>
    <row r="384" spans="2:21" ht="44.25" customHeight="1" x14ac:dyDescent="0.2">
      <c r="B384" s="226">
        <v>6</v>
      </c>
      <c r="C384" s="229" t="s">
        <v>255</v>
      </c>
      <c r="D384" s="190" t="s">
        <v>238</v>
      </c>
      <c r="E384" s="232" t="s">
        <v>97</v>
      </c>
      <c r="F384" s="161" t="s">
        <v>84</v>
      </c>
      <c r="G384" s="161" t="s">
        <v>84</v>
      </c>
      <c r="H384" s="161" t="s">
        <v>84</v>
      </c>
      <c r="I384" s="161" t="s">
        <v>84</v>
      </c>
      <c r="J384" s="161" t="s">
        <v>84</v>
      </c>
      <c r="K384" s="161" t="s">
        <v>84</v>
      </c>
      <c r="L384" s="161" t="s">
        <v>84</v>
      </c>
      <c r="M384" s="161" t="s">
        <v>84</v>
      </c>
      <c r="N384" s="161" t="s">
        <v>84</v>
      </c>
      <c r="O384" s="37" t="s">
        <v>13</v>
      </c>
      <c r="P384" s="23" t="s">
        <v>13</v>
      </c>
      <c r="Q384" s="23" t="s">
        <v>13</v>
      </c>
      <c r="R384" s="23" t="s">
        <v>13</v>
      </c>
      <c r="S384" s="23" t="s">
        <v>13</v>
      </c>
      <c r="T384" s="23" t="s">
        <v>13</v>
      </c>
      <c r="U384" s="25" t="s">
        <v>13</v>
      </c>
    </row>
    <row r="385" spans="2:21" ht="81" customHeight="1" x14ac:dyDescent="0.2">
      <c r="B385" s="227"/>
      <c r="C385" s="230"/>
      <c r="D385" s="235" t="s">
        <v>98</v>
      </c>
      <c r="E385" s="233"/>
      <c r="F385" s="98" t="s">
        <v>86</v>
      </c>
      <c r="G385" s="98" t="s">
        <v>86</v>
      </c>
      <c r="H385" s="98" t="s">
        <v>86</v>
      </c>
      <c r="I385" s="98" t="s">
        <v>86</v>
      </c>
      <c r="J385" s="98" t="s">
        <v>86</v>
      </c>
      <c r="K385" s="98" t="s">
        <v>86</v>
      </c>
      <c r="L385" s="98" t="s">
        <v>86</v>
      </c>
      <c r="M385" s="98" t="s">
        <v>86</v>
      </c>
      <c r="N385" s="98" t="s">
        <v>86</v>
      </c>
      <c r="O385" s="38"/>
      <c r="P385" s="13"/>
      <c r="Q385" s="13"/>
      <c r="R385" s="13"/>
      <c r="S385" s="13"/>
      <c r="T385" s="13"/>
      <c r="U385" s="16"/>
    </row>
    <row r="386" spans="2:21" ht="44.25" x14ac:dyDescent="0.2">
      <c r="B386" s="227"/>
      <c r="C386" s="230"/>
      <c r="D386" s="235"/>
      <c r="E386" s="233"/>
      <c r="F386" s="161" t="s">
        <v>85</v>
      </c>
      <c r="G386" s="161" t="s">
        <v>85</v>
      </c>
      <c r="H386" s="161" t="s">
        <v>85</v>
      </c>
      <c r="I386" s="161" t="s">
        <v>85</v>
      </c>
      <c r="J386" s="161" t="s">
        <v>85</v>
      </c>
      <c r="K386" s="161" t="s">
        <v>85</v>
      </c>
      <c r="L386" s="161" t="s">
        <v>85</v>
      </c>
      <c r="M386" s="161" t="s">
        <v>85</v>
      </c>
      <c r="N386" s="161" t="s">
        <v>85</v>
      </c>
      <c r="O386" s="37" t="s">
        <v>14</v>
      </c>
      <c r="P386" s="23" t="s">
        <v>14</v>
      </c>
      <c r="Q386" s="23" t="s">
        <v>14</v>
      </c>
      <c r="R386" s="23" t="s">
        <v>14</v>
      </c>
      <c r="S386" s="23" t="s">
        <v>14</v>
      </c>
      <c r="T386" s="23" t="s">
        <v>14</v>
      </c>
      <c r="U386" s="25" t="s">
        <v>14</v>
      </c>
    </row>
    <row r="387" spans="2:21" ht="81" customHeight="1" x14ac:dyDescent="0.2">
      <c r="B387" s="227"/>
      <c r="C387" s="230"/>
      <c r="D387" s="235"/>
      <c r="E387" s="234"/>
      <c r="F387" s="98" t="s">
        <v>86</v>
      </c>
      <c r="G387" s="98" t="s">
        <v>86</v>
      </c>
      <c r="H387" s="98" t="s">
        <v>86</v>
      </c>
      <c r="I387" s="98" t="s">
        <v>86</v>
      </c>
      <c r="J387" s="98" t="s">
        <v>86</v>
      </c>
      <c r="K387" s="98" t="s">
        <v>86</v>
      </c>
      <c r="L387" s="98" t="s">
        <v>86</v>
      </c>
      <c r="M387" s="98" t="s">
        <v>86</v>
      </c>
      <c r="N387" s="98" t="s">
        <v>86</v>
      </c>
      <c r="O387" s="39"/>
      <c r="P387" s="18"/>
      <c r="Q387" s="18"/>
      <c r="R387" s="18"/>
      <c r="S387" s="18"/>
      <c r="T387" s="18"/>
      <c r="U387" s="26"/>
    </row>
    <row r="388" spans="2:21" ht="31.5" x14ac:dyDescent="0.2">
      <c r="B388" s="227"/>
      <c r="C388" s="230"/>
      <c r="D388" s="188"/>
      <c r="E388" s="118" t="s">
        <v>15</v>
      </c>
      <c r="F388" s="99"/>
      <c r="G388" s="99"/>
      <c r="H388" s="99"/>
      <c r="I388" s="99"/>
      <c r="J388" s="99"/>
      <c r="K388" s="99"/>
      <c r="L388" s="99"/>
      <c r="M388" s="99"/>
      <c r="N388" s="100"/>
      <c r="O388" s="40">
        <v>0</v>
      </c>
      <c r="P388" s="19">
        <v>0</v>
      </c>
      <c r="Q388" s="19">
        <v>0</v>
      </c>
      <c r="R388" s="19">
        <v>0</v>
      </c>
      <c r="S388" s="19">
        <v>0</v>
      </c>
      <c r="T388" s="19">
        <v>0</v>
      </c>
      <c r="U388" s="27">
        <v>0</v>
      </c>
    </row>
    <row r="389" spans="2:21" ht="31.5" x14ac:dyDescent="0.2">
      <c r="B389" s="227"/>
      <c r="C389" s="230"/>
      <c r="D389" s="188"/>
      <c r="E389" s="118" t="s">
        <v>16</v>
      </c>
      <c r="F389" s="99"/>
      <c r="G389" s="99"/>
      <c r="H389" s="99"/>
      <c r="I389" s="99"/>
      <c r="J389" s="99"/>
      <c r="K389" s="99"/>
      <c r="L389" s="99"/>
      <c r="M389" s="99"/>
      <c r="N389" s="100"/>
      <c r="O389" s="41">
        <v>0</v>
      </c>
      <c r="P389" s="20">
        <v>0</v>
      </c>
      <c r="Q389" s="20">
        <v>0</v>
      </c>
      <c r="R389" s="20">
        <v>0</v>
      </c>
      <c r="S389" s="20">
        <v>0</v>
      </c>
      <c r="T389" s="20">
        <v>0</v>
      </c>
      <c r="U389" s="28">
        <v>0</v>
      </c>
    </row>
    <row r="390" spans="2:21" ht="31.5" x14ac:dyDescent="0.2">
      <c r="B390" s="227"/>
      <c r="C390" s="230"/>
      <c r="D390" s="188"/>
      <c r="E390" s="118" t="s">
        <v>27</v>
      </c>
      <c r="F390" s="99"/>
      <c r="G390" s="99"/>
      <c r="H390" s="99"/>
      <c r="I390" s="99"/>
      <c r="J390" s="99"/>
      <c r="K390" s="99"/>
      <c r="L390" s="99"/>
      <c r="M390" s="99"/>
      <c r="N390" s="100"/>
      <c r="O390" s="41">
        <v>0</v>
      </c>
      <c r="P390" s="20">
        <v>0</v>
      </c>
      <c r="Q390" s="20">
        <v>0</v>
      </c>
      <c r="R390" s="20">
        <v>0</v>
      </c>
      <c r="S390" s="20">
        <v>0</v>
      </c>
      <c r="T390" s="20">
        <v>0</v>
      </c>
      <c r="U390" s="28">
        <v>0</v>
      </c>
    </row>
    <row r="391" spans="2:21" ht="15.75" x14ac:dyDescent="0.2">
      <c r="B391" s="227"/>
      <c r="C391" s="230"/>
      <c r="D391" s="188"/>
      <c r="E391" s="118" t="s">
        <v>17</v>
      </c>
      <c r="F391" s="99">
        <v>5</v>
      </c>
      <c r="G391" s="99"/>
      <c r="H391" s="99"/>
      <c r="I391" s="99"/>
      <c r="J391" s="99"/>
      <c r="K391" s="99"/>
      <c r="L391" s="99"/>
      <c r="M391" s="99"/>
      <c r="N391" s="100"/>
      <c r="O391" s="42">
        <v>0</v>
      </c>
      <c r="P391" s="21">
        <v>0</v>
      </c>
      <c r="Q391" s="21">
        <v>0</v>
      </c>
      <c r="R391" s="21">
        <v>0</v>
      </c>
      <c r="S391" s="21">
        <v>0</v>
      </c>
      <c r="T391" s="21">
        <v>0</v>
      </c>
      <c r="U391" s="29">
        <v>0</v>
      </c>
    </row>
    <row r="392" spans="2:21" ht="33" customHeight="1" thickBot="1" x14ac:dyDescent="0.25">
      <c r="B392" s="227"/>
      <c r="C392" s="230"/>
      <c r="D392" s="188"/>
      <c r="E392" s="118" t="s">
        <v>2</v>
      </c>
      <c r="F392" s="101">
        <f>F391/5*B384</f>
        <v>6</v>
      </c>
      <c r="G392" s="101">
        <f t="shared" ref="G392:N392" si="66">G391/5*$B$118</f>
        <v>0</v>
      </c>
      <c r="H392" s="101">
        <f t="shared" si="66"/>
        <v>0</v>
      </c>
      <c r="I392" s="101">
        <f t="shared" si="66"/>
        <v>0</v>
      </c>
      <c r="J392" s="101">
        <f t="shared" si="66"/>
        <v>0</v>
      </c>
      <c r="K392" s="101">
        <f t="shared" si="66"/>
        <v>0</v>
      </c>
      <c r="L392" s="101">
        <f t="shared" si="66"/>
        <v>0</v>
      </c>
      <c r="M392" s="101">
        <f t="shared" si="66"/>
        <v>0</v>
      </c>
      <c r="N392" s="101">
        <f t="shared" si="66"/>
        <v>0</v>
      </c>
      <c r="O392" s="44">
        <f t="shared" ref="O392:T392" si="67">O391/5*5</f>
        <v>0</v>
      </c>
      <c r="P392" s="24">
        <f t="shared" si="67"/>
        <v>0</v>
      </c>
      <c r="Q392" s="24">
        <f t="shared" si="67"/>
        <v>0</v>
      </c>
      <c r="R392" s="24">
        <f t="shared" si="67"/>
        <v>0</v>
      </c>
      <c r="S392" s="24">
        <f t="shared" si="67"/>
        <v>0</v>
      </c>
      <c r="T392" s="24">
        <f t="shared" si="67"/>
        <v>0</v>
      </c>
      <c r="U392" s="31">
        <f>U391/5*5</f>
        <v>0</v>
      </c>
    </row>
    <row r="393" spans="2:21" ht="76.900000000000006" customHeight="1" x14ac:dyDescent="0.25">
      <c r="B393" s="227"/>
      <c r="C393" s="230"/>
      <c r="D393" s="188"/>
      <c r="E393" s="119" t="s">
        <v>29</v>
      </c>
      <c r="F393" s="105" t="str">
        <f>VLOOKUP($F391,Sheet2!$A$1:$B$10,2,FALSE)</f>
        <v>Standard of response is Very High</v>
      </c>
      <c r="G393" s="105" t="str">
        <f>VLOOKUP(G391,Sheet2!$A$1:$B$10,2,FALSE)</f>
        <v>Unacceptable/No Response</v>
      </c>
      <c r="H393" s="105" t="str">
        <f>VLOOKUP(H391,Sheet2!$A$1:$B$10,2,FALSE)</f>
        <v>Unacceptable/No Response</v>
      </c>
      <c r="I393" s="105" t="str">
        <f>VLOOKUP(I391,Sheet2!$A$1:$B$10,2,FALSE)</f>
        <v>Unacceptable/No Response</v>
      </c>
      <c r="J393" s="105" t="str">
        <f>VLOOKUP(J391,Sheet2!$A$1:$B$10,2,FALSE)</f>
        <v>Unacceptable/No Response</v>
      </c>
      <c r="K393" s="105" t="str">
        <f>VLOOKUP(K391,Sheet2!$A$1:$B$10,2,FALSE)</f>
        <v>Unacceptable/No Response</v>
      </c>
      <c r="L393" s="105" t="str">
        <f>VLOOKUP(L391,Sheet2!$A$1:$B$10,2,FALSE)</f>
        <v>Unacceptable/No Response</v>
      </c>
      <c r="M393" s="105" t="str">
        <f>VLOOKUP(M391,Sheet2!$A$1:$B$10,2,FALSE)</f>
        <v>Unacceptable/No Response</v>
      </c>
      <c r="N393" s="106" t="str">
        <f>VLOOKUP(N391,Sheet2!$A$1:$B$10,2,FALSE)</f>
        <v>Unacceptable/No Response</v>
      </c>
      <c r="O393" s="43"/>
      <c r="P393" s="22"/>
      <c r="Q393" s="22"/>
      <c r="R393" s="22"/>
      <c r="S393" s="22"/>
      <c r="T393" s="22"/>
      <c r="U393" s="30"/>
    </row>
    <row r="394" spans="2:21" ht="109.5" customHeight="1" thickBot="1" x14ac:dyDescent="0.25">
      <c r="B394" s="228"/>
      <c r="C394" s="231"/>
      <c r="D394" s="189"/>
      <c r="E394" s="120" t="s">
        <v>28</v>
      </c>
      <c r="F394" s="103"/>
      <c r="G394" s="103"/>
      <c r="H394" s="103"/>
      <c r="I394" s="103"/>
      <c r="J394" s="103"/>
      <c r="K394" s="103"/>
      <c r="L394" s="103"/>
      <c r="M394" s="103"/>
      <c r="N394" s="104"/>
      <c r="O394" s="43"/>
      <c r="P394" s="22"/>
      <c r="Q394" s="22"/>
      <c r="R394" s="22"/>
      <c r="S394" s="22"/>
      <c r="T394" s="22"/>
      <c r="U394" s="30"/>
    </row>
    <row r="395" spans="2:21" ht="44.25" customHeight="1" x14ac:dyDescent="0.2">
      <c r="B395" s="226">
        <v>4</v>
      </c>
      <c r="C395" s="229" t="s">
        <v>254</v>
      </c>
      <c r="D395" s="190" t="s">
        <v>238</v>
      </c>
      <c r="E395" s="232" t="s">
        <v>97</v>
      </c>
      <c r="F395" s="161" t="s">
        <v>84</v>
      </c>
      <c r="G395" s="161" t="s">
        <v>84</v>
      </c>
      <c r="H395" s="161" t="s">
        <v>84</v>
      </c>
      <c r="I395" s="161" t="s">
        <v>84</v>
      </c>
      <c r="J395" s="161" t="s">
        <v>84</v>
      </c>
      <c r="K395" s="161" t="s">
        <v>84</v>
      </c>
      <c r="L395" s="161" t="s">
        <v>84</v>
      </c>
      <c r="M395" s="161" t="s">
        <v>84</v>
      </c>
      <c r="N395" s="161" t="s">
        <v>84</v>
      </c>
      <c r="O395" s="37" t="s">
        <v>13</v>
      </c>
      <c r="P395" s="23" t="s">
        <v>13</v>
      </c>
      <c r="Q395" s="23" t="s">
        <v>13</v>
      </c>
      <c r="R395" s="23" t="s">
        <v>13</v>
      </c>
      <c r="S395" s="23" t="s">
        <v>13</v>
      </c>
      <c r="T395" s="23" t="s">
        <v>13</v>
      </c>
      <c r="U395" s="25" t="s">
        <v>13</v>
      </c>
    </row>
    <row r="396" spans="2:21" ht="81" customHeight="1" x14ac:dyDescent="0.2">
      <c r="B396" s="227"/>
      <c r="C396" s="230"/>
      <c r="D396" s="235" t="s">
        <v>98</v>
      </c>
      <c r="E396" s="233"/>
      <c r="F396" s="98" t="s">
        <v>86</v>
      </c>
      <c r="G396" s="98" t="s">
        <v>86</v>
      </c>
      <c r="H396" s="98" t="s">
        <v>86</v>
      </c>
      <c r="I396" s="98" t="s">
        <v>86</v>
      </c>
      <c r="J396" s="98" t="s">
        <v>86</v>
      </c>
      <c r="K396" s="98" t="s">
        <v>86</v>
      </c>
      <c r="L396" s="98" t="s">
        <v>86</v>
      </c>
      <c r="M396" s="98" t="s">
        <v>86</v>
      </c>
      <c r="N396" s="98" t="s">
        <v>86</v>
      </c>
      <c r="O396" s="38"/>
      <c r="P396" s="13"/>
      <c r="Q396" s="13"/>
      <c r="R396" s="13"/>
      <c r="S396" s="13"/>
      <c r="T396" s="13"/>
      <c r="U396" s="16"/>
    </row>
    <row r="397" spans="2:21" ht="44.25" x14ac:dyDescent="0.2">
      <c r="B397" s="227"/>
      <c r="C397" s="230"/>
      <c r="D397" s="235"/>
      <c r="E397" s="233"/>
      <c r="F397" s="161" t="s">
        <v>85</v>
      </c>
      <c r="G397" s="161" t="s">
        <v>85</v>
      </c>
      <c r="H397" s="161" t="s">
        <v>85</v>
      </c>
      <c r="I397" s="161" t="s">
        <v>85</v>
      </c>
      <c r="J397" s="161" t="s">
        <v>85</v>
      </c>
      <c r="K397" s="161" t="s">
        <v>85</v>
      </c>
      <c r="L397" s="161" t="s">
        <v>85</v>
      </c>
      <c r="M397" s="161" t="s">
        <v>85</v>
      </c>
      <c r="N397" s="161" t="s">
        <v>85</v>
      </c>
      <c r="O397" s="37" t="s">
        <v>14</v>
      </c>
      <c r="P397" s="23" t="s">
        <v>14</v>
      </c>
      <c r="Q397" s="23" t="s">
        <v>14</v>
      </c>
      <c r="R397" s="23" t="s">
        <v>14</v>
      </c>
      <c r="S397" s="23" t="s">
        <v>14</v>
      </c>
      <c r="T397" s="23" t="s">
        <v>14</v>
      </c>
      <c r="U397" s="25" t="s">
        <v>14</v>
      </c>
    </row>
    <row r="398" spans="2:21" ht="81" customHeight="1" x14ac:dyDescent="0.2">
      <c r="B398" s="227"/>
      <c r="C398" s="230"/>
      <c r="D398" s="235"/>
      <c r="E398" s="234"/>
      <c r="F398" s="98" t="s">
        <v>86</v>
      </c>
      <c r="G398" s="98" t="s">
        <v>86</v>
      </c>
      <c r="H398" s="98" t="s">
        <v>86</v>
      </c>
      <c r="I398" s="98" t="s">
        <v>86</v>
      </c>
      <c r="J398" s="98" t="s">
        <v>86</v>
      </c>
      <c r="K398" s="98" t="s">
        <v>86</v>
      </c>
      <c r="L398" s="98" t="s">
        <v>86</v>
      </c>
      <c r="M398" s="98" t="s">
        <v>86</v>
      </c>
      <c r="N398" s="98" t="s">
        <v>86</v>
      </c>
      <c r="O398" s="39"/>
      <c r="P398" s="18"/>
      <c r="Q398" s="18"/>
      <c r="R398" s="18"/>
      <c r="S398" s="18"/>
      <c r="T398" s="18"/>
      <c r="U398" s="26"/>
    </row>
    <row r="399" spans="2:21" ht="31.5" x14ac:dyDescent="0.2">
      <c r="B399" s="227"/>
      <c r="C399" s="230"/>
      <c r="D399" s="188"/>
      <c r="E399" s="118" t="s">
        <v>15</v>
      </c>
      <c r="F399" s="99"/>
      <c r="G399" s="99"/>
      <c r="H399" s="99"/>
      <c r="I399" s="99"/>
      <c r="J399" s="99"/>
      <c r="K399" s="99"/>
      <c r="L399" s="99"/>
      <c r="M399" s="99"/>
      <c r="N399" s="100"/>
      <c r="O399" s="40">
        <v>0</v>
      </c>
      <c r="P399" s="19">
        <v>0</v>
      </c>
      <c r="Q399" s="19">
        <v>0</v>
      </c>
      <c r="R399" s="19">
        <v>0</v>
      </c>
      <c r="S399" s="19">
        <v>0</v>
      </c>
      <c r="T399" s="19">
        <v>0</v>
      </c>
      <c r="U399" s="27">
        <v>0</v>
      </c>
    </row>
    <row r="400" spans="2:21" ht="31.5" x14ac:dyDescent="0.2">
      <c r="B400" s="227"/>
      <c r="C400" s="230"/>
      <c r="D400" s="188"/>
      <c r="E400" s="118" t="s">
        <v>16</v>
      </c>
      <c r="F400" s="99"/>
      <c r="G400" s="99"/>
      <c r="H400" s="99"/>
      <c r="I400" s="99"/>
      <c r="J400" s="99"/>
      <c r="K400" s="99"/>
      <c r="L400" s="99"/>
      <c r="M400" s="99"/>
      <c r="N400" s="100"/>
      <c r="O400" s="41">
        <v>0</v>
      </c>
      <c r="P400" s="20">
        <v>0</v>
      </c>
      <c r="Q400" s="20">
        <v>0</v>
      </c>
      <c r="R400" s="20">
        <v>0</v>
      </c>
      <c r="S400" s="20">
        <v>0</v>
      </c>
      <c r="T400" s="20">
        <v>0</v>
      </c>
      <c r="U400" s="28">
        <v>0</v>
      </c>
    </row>
    <row r="401" spans="1:22" ht="31.5" x14ac:dyDescent="0.2">
      <c r="B401" s="227"/>
      <c r="C401" s="230"/>
      <c r="D401" s="188"/>
      <c r="E401" s="118" t="s">
        <v>27</v>
      </c>
      <c r="F401" s="99"/>
      <c r="G401" s="99"/>
      <c r="H401" s="99"/>
      <c r="I401" s="99"/>
      <c r="J401" s="99"/>
      <c r="K401" s="99"/>
      <c r="L401" s="99"/>
      <c r="M401" s="99"/>
      <c r="N401" s="100"/>
      <c r="O401" s="41">
        <v>0</v>
      </c>
      <c r="P401" s="20">
        <v>0</v>
      </c>
      <c r="Q401" s="20">
        <v>0</v>
      </c>
      <c r="R401" s="20">
        <v>0</v>
      </c>
      <c r="S401" s="20">
        <v>0</v>
      </c>
      <c r="T401" s="20">
        <v>0</v>
      </c>
      <c r="U401" s="28">
        <v>0</v>
      </c>
    </row>
    <row r="402" spans="1:22" ht="15.75" x14ac:dyDescent="0.2">
      <c r="B402" s="227"/>
      <c r="C402" s="230"/>
      <c r="D402" s="188"/>
      <c r="E402" s="118" t="s">
        <v>17</v>
      </c>
      <c r="F402" s="99">
        <v>5</v>
      </c>
      <c r="G402" s="99"/>
      <c r="H402" s="99"/>
      <c r="I402" s="99"/>
      <c r="J402" s="99"/>
      <c r="K402" s="99"/>
      <c r="L402" s="99"/>
      <c r="M402" s="99"/>
      <c r="N402" s="100"/>
      <c r="O402" s="42">
        <v>0</v>
      </c>
      <c r="P402" s="21">
        <v>0</v>
      </c>
      <c r="Q402" s="21">
        <v>0</v>
      </c>
      <c r="R402" s="21">
        <v>0</v>
      </c>
      <c r="S402" s="21">
        <v>0</v>
      </c>
      <c r="T402" s="21">
        <v>0</v>
      </c>
      <c r="U402" s="29">
        <v>0</v>
      </c>
    </row>
    <row r="403" spans="1:22" ht="33" customHeight="1" thickBot="1" x14ac:dyDescent="0.25">
      <c r="B403" s="227"/>
      <c r="C403" s="230"/>
      <c r="D403" s="188"/>
      <c r="E403" s="118" t="s">
        <v>2</v>
      </c>
      <c r="F403" s="101">
        <f>F402/5*B395</f>
        <v>4</v>
      </c>
      <c r="G403" s="101">
        <f t="shared" ref="G403:N403" si="68">G402/5*$B$118</f>
        <v>0</v>
      </c>
      <c r="H403" s="101">
        <f t="shared" si="68"/>
        <v>0</v>
      </c>
      <c r="I403" s="101">
        <f t="shared" si="68"/>
        <v>0</v>
      </c>
      <c r="J403" s="101">
        <f t="shared" si="68"/>
        <v>0</v>
      </c>
      <c r="K403" s="101">
        <f t="shared" si="68"/>
        <v>0</v>
      </c>
      <c r="L403" s="101">
        <f t="shared" si="68"/>
        <v>0</v>
      </c>
      <c r="M403" s="101">
        <f t="shared" si="68"/>
        <v>0</v>
      </c>
      <c r="N403" s="101">
        <f t="shared" si="68"/>
        <v>0</v>
      </c>
      <c r="O403" s="44">
        <f t="shared" ref="O403:T403" si="69">O402/5*5</f>
        <v>0</v>
      </c>
      <c r="P403" s="24">
        <f t="shared" si="69"/>
        <v>0</v>
      </c>
      <c r="Q403" s="24">
        <f t="shared" si="69"/>
        <v>0</v>
      </c>
      <c r="R403" s="24">
        <f t="shared" si="69"/>
        <v>0</v>
      </c>
      <c r="S403" s="24">
        <f t="shared" si="69"/>
        <v>0</v>
      </c>
      <c r="T403" s="24">
        <f t="shared" si="69"/>
        <v>0</v>
      </c>
      <c r="U403" s="31">
        <f>U402/5*5</f>
        <v>0</v>
      </c>
    </row>
    <row r="404" spans="1:22" ht="76.900000000000006" customHeight="1" x14ac:dyDescent="0.25">
      <c r="B404" s="227"/>
      <c r="C404" s="230"/>
      <c r="D404" s="188"/>
      <c r="E404" s="119" t="s">
        <v>29</v>
      </c>
      <c r="F404" s="105" t="str">
        <f>VLOOKUP($F402,Sheet2!$A$1:$B$10,2,FALSE)</f>
        <v>Standard of response is Very High</v>
      </c>
      <c r="G404" s="105" t="str">
        <f>VLOOKUP(G402,Sheet2!$A$1:$B$10,2,FALSE)</f>
        <v>Unacceptable/No Response</v>
      </c>
      <c r="H404" s="105" t="str">
        <f>VLOOKUP(H402,Sheet2!$A$1:$B$10,2,FALSE)</f>
        <v>Unacceptable/No Response</v>
      </c>
      <c r="I404" s="105" t="str">
        <f>VLOOKUP(I402,Sheet2!$A$1:$B$10,2,FALSE)</f>
        <v>Unacceptable/No Response</v>
      </c>
      <c r="J404" s="105" t="str">
        <f>VLOOKUP(J402,Sheet2!$A$1:$B$10,2,FALSE)</f>
        <v>Unacceptable/No Response</v>
      </c>
      <c r="K404" s="105" t="str">
        <f>VLOOKUP(K402,Sheet2!$A$1:$B$10,2,FALSE)</f>
        <v>Unacceptable/No Response</v>
      </c>
      <c r="L404" s="105" t="str">
        <f>VLOOKUP(L402,Sheet2!$A$1:$B$10,2,FALSE)</f>
        <v>Unacceptable/No Response</v>
      </c>
      <c r="M404" s="105" t="str">
        <f>VLOOKUP(M402,Sheet2!$A$1:$B$10,2,FALSE)</f>
        <v>Unacceptable/No Response</v>
      </c>
      <c r="N404" s="106" t="str">
        <f>VLOOKUP(N402,Sheet2!$A$1:$B$10,2,FALSE)</f>
        <v>Unacceptable/No Response</v>
      </c>
      <c r="O404" s="43"/>
      <c r="P404" s="22"/>
      <c r="Q404" s="22"/>
      <c r="R404" s="22"/>
      <c r="S404" s="22"/>
      <c r="T404" s="22"/>
      <c r="U404" s="30"/>
    </row>
    <row r="405" spans="1:22" ht="109.5" customHeight="1" thickBot="1" x14ac:dyDescent="0.25">
      <c r="B405" s="228"/>
      <c r="C405" s="231"/>
      <c r="D405" s="189"/>
      <c r="E405" s="120" t="s">
        <v>28</v>
      </c>
      <c r="F405" s="103"/>
      <c r="G405" s="103"/>
      <c r="H405" s="103"/>
      <c r="I405" s="103"/>
      <c r="J405" s="103"/>
      <c r="K405" s="103"/>
      <c r="L405" s="103"/>
      <c r="M405" s="103"/>
      <c r="N405" s="104"/>
      <c r="O405" s="43"/>
      <c r="P405" s="22"/>
      <c r="Q405" s="22"/>
      <c r="R405" s="22"/>
      <c r="S405" s="22"/>
      <c r="T405" s="22"/>
      <c r="U405" s="30"/>
    </row>
    <row r="406" spans="1:22" ht="13.5" thickBot="1" x14ac:dyDescent="0.25"/>
    <row r="407" spans="1:22" s="183" customFormat="1" ht="40.5" customHeight="1" thickTop="1" thickBot="1" x14ac:dyDescent="0.25">
      <c r="A407" s="111"/>
      <c r="B407" s="111"/>
      <c r="C407" s="241" t="s">
        <v>96</v>
      </c>
      <c r="D407" s="242"/>
      <c r="E407" s="243"/>
      <c r="F407" s="181">
        <f>SUM(F26,F37,F48,F59,F70,F81,F92,F103,F114,F125,F136,F147,F158,F169,F180,F192,F358,F347,F203,F214,F225,F236,F247,F258,F269,F280,F291,F302,F313,F325,F336,F369,F380,F391,F402)</f>
        <v>175</v>
      </c>
      <c r="G407" s="181">
        <f t="shared" ref="G407:N407" si="70">SUM(G26,G37,G48,G59,G70,G81,G92,G103,G114,G125,G136,G147,G158,G169,G180,G192,G203,G214,G225,G236,G247,G258,G269,G280,G291,G302,G313,G325,G336,G369,G380,G391,G402)</f>
        <v>0</v>
      </c>
      <c r="H407" s="181">
        <f t="shared" si="70"/>
        <v>0</v>
      </c>
      <c r="I407" s="181">
        <f t="shared" si="70"/>
        <v>0</v>
      </c>
      <c r="J407" s="181">
        <f t="shared" si="70"/>
        <v>0</v>
      </c>
      <c r="K407" s="181">
        <f t="shared" si="70"/>
        <v>0</v>
      </c>
      <c r="L407" s="181">
        <f t="shared" si="70"/>
        <v>0</v>
      </c>
      <c r="M407" s="181">
        <f t="shared" si="70"/>
        <v>0</v>
      </c>
      <c r="N407" s="181">
        <f t="shared" si="70"/>
        <v>0</v>
      </c>
      <c r="O407" s="182">
        <f t="shared" ref="O407:U408" si="71">SUM(O169,O158,O147)</f>
        <v>0</v>
      </c>
      <c r="P407" s="182">
        <f t="shared" si="71"/>
        <v>0</v>
      </c>
      <c r="Q407" s="182">
        <f t="shared" si="71"/>
        <v>0</v>
      </c>
      <c r="R407" s="182">
        <f t="shared" si="71"/>
        <v>0</v>
      </c>
      <c r="S407" s="182">
        <f t="shared" si="71"/>
        <v>0</v>
      </c>
      <c r="T407" s="182">
        <f t="shared" si="71"/>
        <v>0</v>
      </c>
      <c r="U407" s="182">
        <f t="shared" si="71"/>
        <v>0</v>
      </c>
      <c r="V407" s="111"/>
    </row>
    <row r="408" spans="1:22" s="187" customFormat="1" ht="40.5" customHeight="1" thickTop="1" thickBot="1" x14ac:dyDescent="0.25">
      <c r="A408" s="184"/>
      <c r="B408" s="184"/>
      <c r="C408" s="223" t="s">
        <v>99</v>
      </c>
      <c r="D408" s="224"/>
      <c r="E408" s="225"/>
      <c r="F408" s="185">
        <v>175</v>
      </c>
      <c r="G408" s="185">
        <v>175</v>
      </c>
      <c r="H408" s="185">
        <v>175</v>
      </c>
      <c r="I408" s="185">
        <v>175</v>
      </c>
      <c r="J408" s="185">
        <v>175</v>
      </c>
      <c r="K408" s="185">
        <v>175</v>
      </c>
      <c r="L408" s="185">
        <v>175</v>
      </c>
      <c r="M408" s="185">
        <v>175</v>
      </c>
      <c r="N408" s="185">
        <v>175</v>
      </c>
      <c r="O408" s="186">
        <f t="shared" si="71"/>
        <v>0</v>
      </c>
      <c r="P408" s="186">
        <f t="shared" si="71"/>
        <v>0</v>
      </c>
      <c r="Q408" s="186">
        <f t="shared" si="71"/>
        <v>0</v>
      </c>
      <c r="R408" s="186">
        <f t="shared" si="71"/>
        <v>0</v>
      </c>
      <c r="S408" s="186">
        <f t="shared" si="71"/>
        <v>0</v>
      </c>
      <c r="T408" s="186">
        <f t="shared" si="71"/>
        <v>0</v>
      </c>
      <c r="U408" s="186">
        <f t="shared" si="71"/>
        <v>0</v>
      </c>
      <c r="V408" s="184"/>
    </row>
    <row r="409" spans="1:22" ht="14.25" thickTop="1" thickBot="1" x14ac:dyDescent="0.25"/>
    <row r="410" spans="1:22" s="12" customFormat="1" ht="37.5" customHeight="1" thickTop="1" thickBot="1" x14ac:dyDescent="0.25">
      <c r="A410" s="11"/>
      <c r="B410" s="11"/>
      <c r="C410" s="220" t="s">
        <v>103</v>
      </c>
      <c r="D410" s="221"/>
      <c r="E410" s="222"/>
      <c r="F410" s="166">
        <f>SUM(F407/F408)*30</f>
        <v>30</v>
      </c>
      <c r="G410" s="166">
        <f t="shared" ref="G410:N410" si="72">SUM(G407/G408)*30</f>
        <v>0</v>
      </c>
      <c r="H410" s="166">
        <f t="shared" si="72"/>
        <v>0</v>
      </c>
      <c r="I410" s="166">
        <f t="shared" si="72"/>
        <v>0</v>
      </c>
      <c r="J410" s="166">
        <f t="shared" si="72"/>
        <v>0</v>
      </c>
      <c r="K410" s="166">
        <f t="shared" si="72"/>
        <v>0</v>
      </c>
      <c r="L410" s="166">
        <f t="shared" si="72"/>
        <v>0</v>
      </c>
      <c r="M410" s="166">
        <f t="shared" si="72"/>
        <v>0</v>
      </c>
      <c r="N410" s="166">
        <f t="shared" si="72"/>
        <v>0</v>
      </c>
      <c r="O410" s="167">
        <f t="shared" ref="O410:U410" si="73">SUM(O172,O161,O150)</f>
        <v>0</v>
      </c>
      <c r="P410" s="167">
        <f t="shared" si="73"/>
        <v>0</v>
      </c>
      <c r="Q410" s="167">
        <f t="shared" si="73"/>
        <v>0</v>
      </c>
      <c r="R410" s="167">
        <f t="shared" si="73"/>
        <v>0</v>
      </c>
      <c r="S410" s="167">
        <f t="shared" si="73"/>
        <v>0</v>
      </c>
      <c r="T410" s="167">
        <f t="shared" si="73"/>
        <v>0</v>
      </c>
      <c r="U410" s="167">
        <f t="shared" si="73"/>
        <v>0</v>
      </c>
      <c r="V410" s="11"/>
    </row>
    <row r="411" spans="1:22" ht="13.5" thickTop="1" x14ac:dyDescent="0.2"/>
  </sheetData>
  <customSheetViews>
    <customSheetView guid="{DE516BAA-9AC3-4A88-8E07-396C9687E69E}" scale="80" showPageBreaks="1" fitToPage="1" printArea="1" hiddenColumns="1" view="pageBreakPreview" topLeftCell="A83">
      <selection activeCell="F88" sqref="F88"/>
      <pageMargins left="0.70866141732283472" right="0.70866141732283472" top="0.74803149606299213" bottom="0.74803149606299213" header="0.31496062992125984" footer="0.31496062992125984"/>
      <pageSetup paperSize="8" scale="25" fitToWidth="0" orientation="landscape" r:id="rId1"/>
      <headerFooter>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mergeCells count="128">
    <mergeCell ref="D197:D198"/>
    <mergeCell ref="E384:E387"/>
    <mergeCell ref="D385:D387"/>
    <mergeCell ref="B395:B405"/>
    <mergeCell ref="C395:C405"/>
    <mergeCell ref="E395:E398"/>
    <mergeCell ref="D396:D398"/>
    <mergeCell ref="D307:D308"/>
    <mergeCell ref="D363:D364"/>
    <mergeCell ref="D374:D376"/>
    <mergeCell ref="B384:B394"/>
    <mergeCell ref="C384:C394"/>
    <mergeCell ref="B362:B372"/>
    <mergeCell ref="C362:C372"/>
    <mergeCell ref="E362:E365"/>
    <mergeCell ref="B373:B383"/>
    <mergeCell ref="C373:C383"/>
    <mergeCell ref="E373:E376"/>
    <mergeCell ref="C318:C328"/>
    <mergeCell ref="E318:E321"/>
    <mergeCell ref="B329:B339"/>
    <mergeCell ref="C329:C339"/>
    <mergeCell ref="E329:E332"/>
    <mergeCell ref="B273:B283"/>
    <mergeCell ref="C273:C283"/>
    <mergeCell ref="E273:E276"/>
    <mergeCell ref="B262:B272"/>
    <mergeCell ref="C262:C272"/>
    <mergeCell ref="E262:E265"/>
    <mergeCell ref="C32:C33"/>
    <mergeCell ref="B251:B261"/>
    <mergeCell ref="C251:C261"/>
    <mergeCell ref="E251:E254"/>
    <mergeCell ref="B185:B195"/>
    <mergeCell ref="C185:C195"/>
    <mergeCell ref="E185:E188"/>
    <mergeCell ref="B218:B228"/>
    <mergeCell ref="C218:C228"/>
    <mergeCell ref="E218:E221"/>
    <mergeCell ref="D219:D221"/>
    <mergeCell ref="B207:B217"/>
    <mergeCell ref="C207:C217"/>
    <mergeCell ref="E207:E210"/>
    <mergeCell ref="B63:B73"/>
    <mergeCell ref="C63:C73"/>
    <mergeCell ref="C196:C206"/>
    <mergeCell ref="C240:C250"/>
    <mergeCell ref="B240:B250"/>
    <mergeCell ref="B129:B139"/>
    <mergeCell ref="C129:C139"/>
    <mergeCell ref="C140:C150"/>
    <mergeCell ref="B140:B150"/>
    <mergeCell ref="C151:C161"/>
    <mergeCell ref="B151:B161"/>
    <mergeCell ref="C162:C172"/>
    <mergeCell ref="B162:B172"/>
    <mergeCell ref="C173:C183"/>
    <mergeCell ref="B173:B183"/>
    <mergeCell ref="C6:G6"/>
    <mergeCell ref="C7:G7"/>
    <mergeCell ref="C8:G8"/>
    <mergeCell ref="C9:G9"/>
    <mergeCell ref="C10:G10"/>
    <mergeCell ref="C11:G11"/>
    <mergeCell ref="B30:B40"/>
    <mergeCell ref="C41:C51"/>
    <mergeCell ref="B41:B51"/>
    <mergeCell ref="D20:D21"/>
    <mergeCell ref="D31:D32"/>
    <mergeCell ref="F17:G17"/>
    <mergeCell ref="B18:E18"/>
    <mergeCell ref="E19:E22"/>
    <mergeCell ref="E30:E33"/>
    <mergeCell ref="E41:E44"/>
    <mergeCell ref="B52:B62"/>
    <mergeCell ref="C52:C62"/>
    <mergeCell ref="E63:E66"/>
    <mergeCell ref="B74:B84"/>
    <mergeCell ref="C74:C84"/>
    <mergeCell ref="E52:E55"/>
    <mergeCell ref="B96:B106"/>
    <mergeCell ref="C96:C106"/>
    <mergeCell ref="E96:E99"/>
    <mergeCell ref="C107:C117"/>
    <mergeCell ref="E107:E110"/>
    <mergeCell ref="B107:B117"/>
    <mergeCell ref="C19:C29"/>
    <mergeCell ref="B19:B29"/>
    <mergeCell ref="C407:E407"/>
    <mergeCell ref="E140:E143"/>
    <mergeCell ref="E151:E154"/>
    <mergeCell ref="E162:E165"/>
    <mergeCell ref="E85:E88"/>
    <mergeCell ref="B118:B128"/>
    <mergeCell ref="C118:C128"/>
    <mergeCell ref="E129:E132"/>
    <mergeCell ref="E173:E176"/>
    <mergeCell ref="E196:E199"/>
    <mergeCell ref="E240:E243"/>
    <mergeCell ref="B85:B95"/>
    <mergeCell ref="C85:C95"/>
    <mergeCell ref="E118:E121"/>
    <mergeCell ref="E74:E77"/>
    <mergeCell ref="B196:B206"/>
    <mergeCell ref="C410:E410"/>
    <mergeCell ref="C408:E408"/>
    <mergeCell ref="B229:B239"/>
    <mergeCell ref="C229:C239"/>
    <mergeCell ref="E229:E232"/>
    <mergeCell ref="D230:D232"/>
    <mergeCell ref="B284:B294"/>
    <mergeCell ref="C284:C294"/>
    <mergeCell ref="E284:E287"/>
    <mergeCell ref="B295:B305"/>
    <mergeCell ref="C295:C305"/>
    <mergeCell ref="E295:E298"/>
    <mergeCell ref="B306:B316"/>
    <mergeCell ref="C306:C316"/>
    <mergeCell ref="E306:E309"/>
    <mergeCell ref="B318:B328"/>
    <mergeCell ref="B351:B361"/>
    <mergeCell ref="C351:C361"/>
    <mergeCell ref="E351:E354"/>
    <mergeCell ref="D352:D353"/>
    <mergeCell ref="B340:B350"/>
    <mergeCell ref="C340:C350"/>
    <mergeCell ref="E340:E343"/>
    <mergeCell ref="D341:D342"/>
  </mergeCells>
  <phoneticPr fontId="62" type="noConversion"/>
  <pageMargins left="0.70866141732283472" right="0.70866141732283472" top="0.74803149606299213" bottom="0.74803149606299213" header="0.31496062992125984" footer="0.31496062992125984"/>
  <pageSetup paperSize="9" scale="16" fitToHeight="0" orientation="landscape" r:id="rId2"/>
  <headerFooter>
    <oddFooter>&amp;C&amp;"Calibri"&amp;11&amp;K000000&amp;"arial,Bold"&amp;10&amp;KFF0000OFFICIAL SENSITIVE - COMMERCIAL_x000D_&amp;1#&amp;"Calibri"&amp;12&amp;K0078D7OFFICIAL</oddFooter>
    <evenFooter>&amp;C&amp;"arial,Bold"&amp;10&amp;KFF0000OFFICIAL SENSITIVE - COMMERCIAL</evenFooter>
    <firstFooter>&amp;C&amp;"arial,Bold"&amp;10&amp;KFF0000OFFICIAL SENSITIVE - COMMERCIAL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20896-D56B-48EB-A6A3-080FE5BCB37B}">
  <dimension ref="A1:E73"/>
  <sheetViews>
    <sheetView topLeftCell="B10" workbookViewId="0">
      <selection activeCell="D22" sqref="D22"/>
    </sheetView>
  </sheetViews>
  <sheetFormatPr defaultRowHeight="12.75" x14ac:dyDescent="0.2"/>
  <cols>
    <col min="1" max="2" width="60" customWidth="1"/>
    <col min="3" max="3" width="60" style="209" customWidth="1"/>
    <col min="4" max="4" width="144.7109375" style="209" customWidth="1"/>
    <col min="5" max="11" width="60" customWidth="1"/>
  </cols>
  <sheetData>
    <row r="1" spans="1:5" ht="15.75" x14ac:dyDescent="0.2">
      <c r="A1" s="191" t="s">
        <v>104</v>
      </c>
    </row>
    <row r="2" spans="1:5" ht="15.75" x14ac:dyDescent="0.2">
      <c r="A2" s="191"/>
    </row>
    <row r="3" spans="1:5" ht="16.5" thickBot="1" x14ac:dyDescent="0.25">
      <c r="A3" s="191"/>
    </row>
    <row r="4" spans="1:5" ht="13.5" thickBot="1" x14ac:dyDescent="0.25">
      <c r="A4" s="192" t="s">
        <v>105</v>
      </c>
      <c r="B4" s="193"/>
      <c r="C4" s="193" t="s">
        <v>106</v>
      </c>
      <c r="D4" s="193" t="s">
        <v>107</v>
      </c>
      <c r="E4" s="194" t="s">
        <v>108</v>
      </c>
    </row>
    <row r="5" spans="1:5" ht="38.25" x14ac:dyDescent="0.2">
      <c r="A5" s="195" t="s">
        <v>109</v>
      </c>
      <c r="B5" s="260" t="s">
        <v>110</v>
      </c>
      <c r="C5" s="199" t="s">
        <v>111</v>
      </c>
      <c r="D5" s="199" t="s">
        <v>115</v>
      </c>
      <c r="E5" s="266">
        <v>0.2</v>
      </c>
    </row>
    <row r="6" spans="1:5" x14ac:dyDescent="0.2">
      <c r="A6" s="196">
        <v>0.45</v>
      </c>
      <c r="B6" s="261"/>
      <c r="C6" s="199" t="s">
        <v>112</v>
      </c>
      <c r="D6" s="199" t="s">
        <v>116</v>
      </c>
      <c r="E6" s="267"/>
    </row>
    <row r="7" spans="1:5" ht="63.75" x14ac:dyDescent="0.2">
      <c r="A7" s="197"/>
      <c r="B7" s="261"/>
      <c r="C7" s="199" t="s">
        <v>113</v>
      </c>
      <c r="D7" s="199" t="s">
        <v>117</v>
      </c>
      <c r="E7" s="267"/>
    </row>
    <row r="8" spans="1:5" x14ac:dyDescent="0.2">
      <c r="A8" s="197"/>
      <c r="B8" s="261"/>
      <c r="C8" s="199" t="s">
        <v>114</v>
      </c>
      <c r="D8" s="199" t="s">
        <v>118</v>
      </c>
      <c r="E8" s="267"/>
    </row>
    <row r="9" spans="1:5" x14ac:dyDescent="0.2">
      <c r="A9" s="197"/>
      <c r="B9" s="261"/>
      <c r="C9" s="199"/>
      <c r="D9" s="199" t="s">
        <v>119</v>
      </c>
      <c r="E9" s="267"/>
    </row>
    <row r="10" spans="1:5" x14ac:dyDescent="0.2">
      <c r="A10" s="197"/>
      <c r="B10" s="261"/>
      <c r="C10" s="200"/>
      <c r="D10" s="199" t="s">
        <v>120</v>
      </c>
      <c r="E10" s="267"/>
    </row>
    <row r="11" spans="1:5" x14ac:dyDescent="0.2">
      <c r="A11" s="197"/>
      <c r="B11" s="261"/>
      <c r="C11" s="200"/>
      <c r="D11" s="199" t="s">
        <v>121</v>
      </c>
      <c r="E11" s="267"/>
    </row>
    <row r="12" spans="1:5" ht="13.5" thickBot="1" x14ac:dyDescent="0.25">
      <c r="A12" s="197"/>
      <c r="B12" s="262"/>
      <c r="C12" s="201"/>
      <c r="D12" s="202" t="s">
        <v>122</v>
      </c>
      <c r="E12" s="268"/>
    </row>
    <row r="13" spans="1:5" ht="76.5" x14ac:dyDescent="0.2">
      <c r="A13" s="197"/>
      <c r="B13" s="260" t="s">
        <v>123</v>
      </c>
      <c r="C13" s="199" t="s">
        <v>124</v>
      </c>
      <c r="D13" s="210" t="s">
        <v>115</v>
      </c>
      <c r="E13" s="266">
        <v>0.4</v>
      </c>
    </row>
    <row r="14" spans="1:5" ht="38.25" x14ac:dyDescent="0.2">
      <c r="A14" s="197"/>
      <c r="B14" s="261"/>
      <c r="C14" s="199" t="s">
        <v>125</v>
      </c>
      <c r="D14" s="211"/>
      <c r="E14" s="267"/>
    </row>
    <row r="15" spans="1:5" ht="25.5" x14ac:dyDescent="0.2">
      <c r="A15" s="197"/>
      <c r="B15" s="261"/>
      <c r="C15" s="199" t="s">
        <v>126</v>
      </c>
      <c r="D15" s="211" t="s">
        <v>127</v>
      </c>
      <c r="E15" s="267"/>
    </row>
    <row r="16" spans="1:5" x14ac:dyDescent="0.2">
      <c r="A16" s="197"/>
      <c r="B16" s="261"/>
      <c r="C16" s="200"/>
      <c r="D16" s="211"/>
      <c r="E16" s="267"/>
    </row>
    <row r="17" spans="1:5" x14ac:dyDescent="0.2">
      <c r="A17" s="197"/>
      <c r="B17" s="261"/>
      <c r="C17" s="200"/>
      <c r="D17" s="211" t="s">
        <v>128</v>
      </c>
      <c r="E17" s="267"/>
    </row>
    <row r="18" spans="1:5" x14ac:dyDescent="0.2">
      <c r="A18" s="197"/>
      <c r="B18" s="261"/>
      <c r="C18" s="200"/>
      <c r="D18" s="212"/>
      <c r="E18" s="267"/>
    </row>
    <row r="19" spans="1:5" x14ac:dyDescent="0.2">
      <c r="A19" s="197"/>
      <c r="B19" s="261"/>
      <c r="C19" s="200"/>
      <c r="D19" s="211" t="s">
        <v>129</v>
      </c>
      <c r="E19" s="267"/>
    </row>
    <row r="20" spans="1:5" x14ac:dyDescent="0.2">
      <c r="A20" s="197"/>
      <c r="B20" s="261"/>
      <c r="C20" s="200"/>
      <c r="D20" s="211"/>
      <c r="E20" s="267"/>
    </row>
    <row r="21" spans="1:5" ht="13.5" thickBot="1" x14ac:dyDescent="0.25">
      <c r="A21" s="197"/>
      <c r="B21" s="262"/>
      <c r="C21" s="201"/>
      <c r="D21" s="213" t="s">
        <v>130</v>
      </c>
      <c r="E21" s="268"/>
    </row>
    <row r="22" spans="1:5" ht="38.25" x14ac:dyDescent="0.2">
      <c r="A22" s="197"/>
      <c r="B22" s="260" t="s">
        <v>131</v>
      </c>
      <c r="C22" s="199" t="s">
        <v>132</v>
      </c>
      <c r="D22" s="210" t="s">
        <v>115</v>
      </c>
      <c r="E22" s="266">
        <v>7.0000000000000007E-2</v>
      </c>
    </row>
    <row r="23" spans="1:5" ht="25.5" x14ac:dyDescent="0.2">
      <c r="A23" s="197"/>
      <c r="B23" s="261"/>
      <c r="C23" s="199" t="s">
        <v>133</v>
      </c>
      <c r="D23" s="210" t="s">
        <v>139</v>
      </c>
      <c r="E23" s="267"/>
    </row>
    <row r="24" spans="1:5" ht="25.5" x14ac:dyDescent="0.2">
      <c r="A24" s="197"/>
      <c r="B24" s="261"/>
      <c r="C24" s="199" t="s">
        <v>134</v>
      </c>
      <c r="D24" s="210" t="s">
        <v>140</v>
      </c>
      <c r="E24" s="267"/>
    </row>
    <row r="25" spans="1:5" ht="25.5" x14ac:dyDescent="0.2">
      <c r="A25" s="197"/>
      <c r="B25" s="261"/>
      <c r="C25" s="199" t="s">
        <v>135</v>
      </c>
      <c r="D25" s="210" t="s">
        <v>141</v>
      </c>
      <c r="E25" s="267"/>
    </row>
    <row r="26" spans="1:5" ht="25.5" x14ac:dyDescent="0.2">
      <c r="A26" s="197"/>
      <c r="B26" s="261"/>
      <c r="C26" s="199" t="s">
        <v>136</v>
      </c>
      <c r="D26" s="210" t="s">
        <v>142</v>
      </c>
      <c r="E26" s="267"/>
    </row>
    <row r="27" spans="1:5" x14ac:dyDescent="0.2">
      <c r="A27" s="197"/>
      <c r="B27" s="261"/>
      <c r="C27" s="199" t="s">
        <v>137</v>
      </c>
      <c r="D27" s="210" t="s">
        <v>143</v>
      </c>
      <c r="E27" s="267"/>
    </row>
    <row r="28" spans="1:5" ht="26.25" thickBot="1" x14ac:dyDescent="0.25">
      <c r="A28" s="197"/>
      <c r="B28" s="262"/>
      <c r="C28" s="202" t="s">
        <v>138</v>
      </c>
      <c r="D28" s="201"/>
      <c r="E28" s="268"/>
    </row>
    <row r="29" spans="1:5" ht="25.5" x14ac:dyDescent="0.2">
      <c r="A29" s="197"/>
      <c r="B29" s="260" t="s">
        <v>144</v>
      </c>
      <c r="C29" s="199" t="s">
        <v>145</v>
      </c>
      <c r="D29" s="199" t="s">
        <v>115</v>
      </c>
      <c r="E29" s="266">
        <v>0.03</v>
      </c>
    </row>
    <row r="30" spans="1:5" x14ac:dyDescent="0.2">
      <c r="A30" s="197"/>
      <c r="B30" s="261"/>
      <c r="C30" s="199"/>
      <c r="D30" s="199" t="s">
        <v>147</v>
      </c>
      <c r="E30" s="267"/>
    </row>
    <row r="31" spans="1:5" ht="26.25" thickBot="1" x14ac:dyDescent="0.25">
      <c r="A31" s="197"/>
      <c r="B31" s="262"/>
      <c r="C31" s="202" t="s">
        <v>146</v>
      </c>
      <c r="D31" s="213" t="s">
        <v>148</v>
      </c>
      <c r="E31" s="268"/>
    </row>
    <row r="32" spans="1:5" x14ac:dyDescent="0.2">
      <c r="A32" s="197"/>
      <c r="B32" s="260" t="s">
        <v>149</v>
      </c>
      <c r="C32" s="199" t="s">
        <v>150</v>
      </c>
      <c r="D32" s="199" t="s">
        <v>115</v>
      </c>
      <c r="E32" s="266">
        <v>0.3</v>
      </c>
    </row>
    <row r="33" spans="1:5" ht="25.5" x14ac:dyDescent="0.2">
      <c r="A33" s="197"/>
      <c r="B33" s="261"/>
      <c r="C33" s="199" t="s">
        <v>151</v>
      </c>
      <c r="D33" s="199" t="s">
        <v>153</v>
      </c>
      <c r="E33" s="267"/>
    </row>
    <row r="34" spans="1:5" ht="13.5" thickBot="1" x14ac:dyDescent="0.25">
      <c r="A34" s="198"/>
      <c r="B34" s="262"/>
      <c r="C34" s="202" t="s">
        <v>152</v>
      </c>
      <c r="D34" s="213" t="s">
        <v>154</v>
      </c>
      <c r="E34" s="268"/>
    </row>
    <row r="35" spans="1:5" ht="13.5" thickBot="1" x14ac:dyDescent="0.25">
      <c r="A35" s="203"/>
      <c r="B35" s="257">
        <v>1</v>
      </c>
      <c r="C35" s="258"/>
      <c r="D35" s="258"/>
      <c r="E35" s="259"/>
    </row>
    <row r="36" spans="1:5" ht="13.5" thickBot="1" x14ac:dyDescent="0.25">
      <c r="A36" s="203"/>
      <c r="B36" s="202"/>
      <c r="C36" s="204"/>
      <c r="D36" s="204"/>
      <c r="E36" s="205"/>
    </row>
    <row r="37" spans="1:5" x14ac:dyDescent="0.2">
      <c r="A37" s="195" t="s">
        <v>155</v>
      </c>
      <c r="B37" s="260" t="s">
        <v>156</v>
      </c>
      <c r="C37" s="199" t="s">
        <v>157</v>
      </c>
      <c r="D37" s="199" t="s">
        <v>115</v>
      </c>
      <c r="E37" s="266">
        <v>0.05</v>
      </c>
    </row>
    <row r="38" spans="1:5" x14ac:dyDescent="0.2">
      <c r="A38" s="196">
        <v>0.4</v>
      </c>
      <c r="B38" s="261"/>
      <c r="C38" s="199" t="s">
        <v>158</v>
      </c>
      <c r="D38" s="199" t="s">
        <v>159</v>
      </c>
      <c r="E38" s="267"/>
    </row>
    <row r="39" spans="1:5" ht="25.5" x14ac:dyDescent="0.2">
      <c r="A39" s="197"/>
      <c r="B39" s="261"/>
      <c r="C39" s="199"/>
      <c r="D39" s="199" t="s">
        <v>160</v>
      </c>
      <c r="E39" s="267"/>
    </row>
    <row r="40" spans="1:5" ht="25.5" x14ac:dyDescent="0.2">
      <c r="A40" s="197"/>
      <c r="B40" s="261"/>
      <c r="C40" s="200"/>
      <c r="D40" s="199" t="s">
        <v>161</v>
      </c>
      <c r="E40" s="267"/>
    </row>
    <row r="41" spans="1:5" ht="13.5" thickBot="1" x14ac:dyDescent="0.25">
      <c r="A41" s="197"/>
      <c r="B41" s="262"/>
      <c r="C41" s="201"/>
      <c r="D41" s="213" t="s">
        <v>162</v>
      </c>
      <c r="E41" s="268"/>
    </row>
    <row r="42" spans="1:5" ht="63.75" x14ac:dyDescent="0.2">
      <c r="A42" s="197"/>
      <c r="B42" s="260" t="s">
        <v>163</v>
      </c>
      <c r="C42" s="199" t="s">
        <v>164</v>
      </c>
      <c r="D42" s="199" t="s">
        <v>115</v>
      </c>
      <c r="E42" s="266">
        <v>0.4</v>
      </c>
    </row>
    <row r="43" spans="1:5" ht="25.5" x14ac:dyDescent="0.2">
      <c r="A43" s="197"/>
      <c r="B43" s="261"/>
      <c r="C43" s="199" t="s">
        <v>165</v>
      </c>
      <c r="D43" s="199" t="s">
        <v>166</v>
      </c>
      <c r="E43" s="267"/>
    </row>
    <row r="44" spans="1:5" x14ac:dyDescent="0.2">
      <c r="A44" s="197"/>
      <c r="B44" s="261"/>
      <c r="C44" s="200"/>
      <c r="D44" s="199" t="s">
        <v>167</v>
      </c>
      <c r="E44" s="267"/>
    </row>
    <row r="45" spans="1:5" ht="25.5" x14ac:dyDescent="0.2">
      <c r="A45" s="197"/>
      <c r="B45" s="261"/>
      <c r="C45" s="200"/>
      <c r="D45" s="210" t="s">
        <v>168</v>
      </c>
      <c r="E45" s="267"/>
    </row>
    <row r="46" spans="1:5" ht="13.5" thickBot="1" x14ac:dyDescent="0.25">
      <c r="A46" s="197"/>
      <c r="B46" s="262"/>
      <c r="C46" s="201"/>
      <c r="D46" s="213" t="s">
        <v>169</v>
      </c>
      <c r="E46" s="268"/>
    </row>
    <row r="47" spans="1:5" ht="51" x14ac:dyDescent="0.2">
      <c r="A47" s="197"/>
      <c r="B47" s="260" t="s">
        <v>170</v>
      </c>
      <c r="C47" s="199" t="s">
        <v>171</v>
      </c>
      <c r="D47" s="199" t="s">
        <v>115</v>
      </c>
      <c r="E47" s="266">
        <v>0.35</v>
      </c>
    </row>
    <row r="48" spans="1:5" x14ac:dyDescent="0.2">
      <c r="A48" s="197"/>
      <c r="B48" s="261"/>
      <c r="C48" s="199" t="s">
        <v>172</v>
      </c>
      <c r="D48" s="199" t="s">
        <v>176</v>
      </c>
      <c r="E48" s="267"/>
    </row>
    <row r="49" spans="1:5" x14ac:dyDescent="0.2">
      <c r="A49" s="197"/>
      <c r="B49" s="261"/>
      <c r="C49" s="199" t="s">
        <v>173</v>
      </c>
      <c r="D49" s="199" t="s">
        <v>177</v>
      </c>
      <c r="E49" s="267"/>
    </row>
    <row r="50" spans="1:5" ht="25.5" x14ac:dyDescent="0.2">
      <c r="A50" s="197"/>
      <c r="B50" s="261"/>
      <c r="C50" s="199" t="s">
        <v>174</v>
      </c>
      <c r="D50" s="199" t="s">
        <v>178</v>
      </c>
      <c r="E50" s="267"/>
    </row>
    <row r="51" spans="1:5" ht="25.5" x14ac:dyDescent="0.2">
      <c r="A51" s="197"/>
      <c r="B51" s="261"/>
      <c r="C51" s="199" t="s">
        <v>175</v>
      </c>
      <c r="D51" s="199" t="s">
        <v>179</v>
      </c>
      <c r="E51" s="267"/>
    </row>
    <row r="52" spans="1:5" x14ac:dyDescent="0.2">
      <c r="A52" s="197"/>
      <c r="B52" s="261"/>
      <c r="C52" s="200"/>
      <c r="D52" s="199" t="s">
        <v>180</v>
      </c>
      <c r="E52" s="267"/>
    </row>
    <row r="53" spans="1:5" x14ac:dyDescent="0.2">
      <c r="A53" s="197"/>
      <c r="B53" s="261"/>
      <c r="C53" s="200"/>
      <c r="D53" s="199" t="s">
        <v>181</v>
      </c>
      <c r="E53" s="267"/>
    </row>
    <row r="54" spans="1:5" ht="26.25" thickBot="1" x14ac:dyDescent="0.25">
      <c r="A54" s="197"/>
      <c r="B54" s="262"/>
      <c r="C54" s="201"/>
      <c r="D54" s="213" t="s">
        <v>182</v>
      </c>
      <c r="E54" s="268"/>
    </row>
    <row r="55" spans="1:5" ht="25.5" x14ac:dyDescent="0.2">
      <c r="A55" s="197"/>
      <c r="B55" s="260" t="s">
        <v>183</v>
      </c>
      <c r="C55" s="199" t="s">
        <v>184</v>
      </c>
      <c r="D55" s="199" t="s">
        <v>115</v>
      </c>
      <c r="E55" s="266">
        <v>0.05</v>
      </c>
    </row>
    <row r="56" spans="1:5" ht="25.5" x14ac:dyDescent="0.2">
      <c r="A56" s="197"/>
      <c r="B56" s="261"/>
      <c r="C56" s="199" t="s">
        <v>185</v>
      </c>
      <c r="D56" s="199" t="s">
        <v>186</v>
      </c>
      <c r="E56" s="267"/>
    </row>
    <row r="57" spans="1:5" ht="13.5" thickBot="1" x14ac:dyDescent="0.25">
      <c r="A57" s="197"/>
      <c r="B57" s="262"/>
      <c r="C57" s="202"/>
      <c r="D57" s="202" t="s">
        <v>187</v>
      </c>
      <c r="E57" s="268"/>
    </row>
    <row r="58" spans="1:5" ht="25.5" x14ac:dyDescent="0.2">
      <c r="A58" s="197"/>
      <c r="B58" s="260" t="s">
        <v>188</v>
      </c>
      <c r="C58" s="199" t="s">
        <v>189</v>
      </c>
      <c r="D58" s="199" t="s">
        <v>115</v>
      </c>
      <c r="E58" s="266">
        <v>0.15</v>
      </c>
    </row>
    <row r="59" spans="1:5" ht="25.5" x14ac:dyDescent="0.2">
      <c r="A59" s="197"/>
      <c r="B59" s="261"/>
      <c r="C59" s="199" t="s">
        <v>190</v>
      </c>
      <c r="D59" s="199" t="s">
        <v>192</v>
      </c>
      <c r="E59" s="267"/>
    </row>
    <row r="60" spans="1:5" x14ac:dyDescent="0.2">
      <c r="A60" s="197"/>
      <c r="B60" s="261"/>
      <c r="C60" s="199" t="s">
        <v>191</v>
      </c>
      <c r="D60" s="199" t="s">
        <v>193</v>
      </c>
      <c r="E60" s="267"/>
    </row>
    <row r="61" spans="1:5" ht="13.5" thickBot="1" x14ac:dyDescent="0.25">
      <c r="A61" s="197"/>
      <c r="B61" s="262"/>
      <c r="C61" s="201"/>
      <c r="D61" s="213" t="s">
        <v>194</v>
      </c>
      <c r="E61" s="268"/>
    </row>
    <row r="62" spans="1:5" ht="13.5" thickBot="1" x14ac:dyDescent="0.25">
      <c r="A62" s="198"/>
      <c r="B62" s="257">
        <v>1</v>
      </c>
      <c r="C62" s="258"/>
      <c r="D62" s="258"/>
      <c r="E62" s="259"/>
    </row>
    <row r="63" spans="1:5" ht="13.5" thickBot="1" x14ac:dyDescent="0.25">
      <c r="A63" s="206"/>
      <c r="B63" s="207"/>
      <c r="C63" s="204"/>
      <c r="D63" s="204"/>
      <c r="E63" s="208"/>
    </row>
    <row r="64" spans="1:5" x14ac:dyDescent="0.2">
      <c r="A64" s="195" t="s">
        <v>195</v>
      </c>
      <c r="B64" s="260" t="s">
        <v>196</v>
      </c>
      <c r="C64" s="260" t="s">
        <v>197</v>
      </c>
      <c r="D64" s="199" t="s">
        <v>115</v>
      </c>
      <c r="E64" s="266">
        <v>0.1</v>
      </c>
    </row>
    <row r="65" spans="1:5" ht="26.25" thickBot="1" x14ac:dyDescent="0.25">
      <c r="A65" s="196">
        <v>0.15</v>
      </c>
      <c r="B65" s="262"/>
      <c r="C65" s="262"/>
      <c r="D65" s="213" t="s">
        <v>198</v>
      </c>
      <c r="E65" s="268"/>
    </row>
    <row r="66" spans="1:5" ht="51" x14ac:dyDescent="0.2">
      <c r="A66" s="197"/>
      <c r="B66" s="260" t="s">
        <v>199</v>
      </c>
      <c r="C66" s="199" t="s">
        <v>200</v>
      </c>
      <c r="D66" s="263" t="s">
        <v>202</v>
      </c>
      <c r="E66" s="266">
        <v>0.4</v>
      </c>
    </row>
    <row r="67" spans="1:5" x14ac:dyDescent="0.2">
      <c r="A67" s="197"/>
      <c r="B67" s="261"/>
      <c r="C67" s="199" t="s">
        <v>201</v>
      </c>
      <c r="D67" s="264"/>
      <c r="E67" s="267"/>
    </row>
    <row r="68" spans="1:5" ht="13.5" thickBot="1" x14ac:dyDescent="0.25">
      <c r="A68" s="197"/>
      <c r="B68" s="262"/>
      <c r="C68" s="202"/>
      <c r="D68" s="265"/>
      <c r="E68" s="268"/>
    </row>
    <row r="69" spans="1:5" x14ac:dyDescent="0.2">
      <c r="A69" s="197"/>
      <c r="B69" s="260" t="s">
        <v>203</v>
      </c>
      <c r="C69" s="260" t="s">
        <v>204</v>
      </c>
      <c r="D69" s="199" t="s">
        <v>115</v>
      </c>
      <c r="E69" s="266">
        <v>0.5</v>
      </c>
    </row>
    <row r="70" spans="1:5" ht="38.25" x14ac:dyDescent="0.2">
      <c r="A70" s="197"/>
      <c r="B70" s="261"/>
      <c r="C70" s="261"/>
      <c r="D70" s="199" t="s">
        <v>205</v>
      </c>
      <c r="E70" s="267"/>
    </row>
    <row r="71" spans="1:5" ht="25.5" x14ac:dyDescent="0.2">
      <c r="A71" s="197"/>
      <c r="B71" s="261"/>
      <c r="C71" s="261"/>
      <c r="D71" s="199" t="s">
        <v>206</v>
      </c>
      <c r="E71" s="267"/>
    </row>
    <row r="72" spans="1:5" ht="13.5" thickBot="1" x14ac:dyDescent="0.25">
      <c r="A72" s="197"/>
      <c r="B72" s="262"/>
      <c r="C72" s="262"/>
      <c r="D72" s="213" t="s">
        <v>207</v>
      </c>
      <c r="E72" s="268"/>
    </row>
    <row r="73" spans="1:5" ht="13.5" thickBot="1" x14ac:dyDescent="0.25">
      <c r="A73" s="198"/>
      <c r="B73" s="257">
        <v>1</v>
      </c>
      <c r="C73" s="258"/>
      <c r="D73" s="258"/>
      <c r="E73" s="259"/>
    </row>
  </sheetData>
  <mergeCells count="32">
    <mergeCell ref="B37:B41"/>
    <mergeCell ref="E37:E41"/>
    <mergeCell ref="B5:B12"/>
    <mergeCell ref="E5:E12"/>
    <mergeCell ref="B13:B21"/>
    <mergeCell ref="E13:E21"/>
    <mergeCell ref="B22:B28"/>
    <mergeCell ref="E22:E28"/>
    <mergeCell ref="B29:B31"/>
    <mergeCell ref="E29:E31"/>
    <mergeCell ref="B32:B34"/>
    <mergeCell ref="E32:E34"/>
    <mergeCell ref="B35:E35"/>
    <mergeCell ref="B42:B46"/>
    <mergeCell ref="E42:E46"/>
    <mergeCell ref="B47:B54"/>
    <mergeCell ref="E47:E54"/>
    <mergeCell ref="B55:B57"/>
    <mergeCell ref="E55:E57"/>
    <mergeCell ref="B58:B61"/>
    <mergeCell ref="E58:E61"/>
    <mergeCell ref="B62:E62"/>
    <mergeCell ref="B64:B65"/>
    <mergeCell ref="C64:C65"/>
    <mergeCell ref="E64:E65"/>
    <mergeCell ref="B73:E73"/>
    <mergeCell ref="B66:B68"/>
    <mergeCell ref="D66:D68"/>
    <mergeCell ref="E66:E68"/>
    <mergeCell ref="B69:B72"/>
    <mergeCell ref="C69:C72"/>
    <mergeCell ref="E69:E7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A1:AE16"/>
  <sheetViews>
    <sheetView zoomScale="70" zoomScaleNormal="70" zoomScaleSheetLayoutView="80" workbookViewId="0">
      <selection activeCell="H4" sqref="H4"/>
    </sheetView>
  </sheetViews>
  <sheetFormatPr defaultRowHeight="12.75" x14ac:dyDescent="0.2"/>
  <cols>
    <col min="1" max="1" width="9.140625" style="1"/>
    <col min="2" max="2" width="11.85546875" customWidth="1"/>
    <col min="3" max="3" width="63.85546875" customWidth="1"/>
    <col min="4" max="4" width="16.42578125" customWidth="1"/>
    <col min="6" max="6" width="22.5703125" customWidth="1"/>
    <col min="7" max="7" width="13.28515625" customWidth="1"/>
    <col min="8" max="10" width="14.85546875" customWidth="1"/>
    <col min="11" max="11" width="13.140625" style="5" customWidth="1"/>
    <col min="12" max="12" width="15.5703125" style="4" customWidth="1"/>
    <col min="13" max="13" width="11.7109375" style="5" customWidth="1"/>
    <col min="14" max="14" width="15.5703125" style="4" customWidth="1"/>
    <col min="15" max="15" width="11.7109375" style="5" customWidth="1"/>
    <col min="16" max="16" width="15.5703125" style="4" customWidth="1"/>
    <col min="17" max="17" width="11.7109375" style="5" customWidth="1"/>
    <col min="18" max="18" width="15.5703125" style="4" customWidth="1"/>
    <col min="19" max="19" width="11.7109375" style="5" customWidth="1"/>
    <col min="20" max="20" width="15.5703125" style="4" customWidth="1"/>
    <col min="21" max="21" width="11.7109375" style="5" customWidth="1"/>
    <col min="22" max="22" width="15.5703125" style="4" customWidth="1"/>
    <col min="23" max="23" width="11.7109375" style="5" customWidth="1"/>
    <col min="24" max="24" width="15.5703125" style="4" customWidth="1"/>
    <col min="25" max="25" width="11.7109375" style="5" customWidth="1"/>
    <col min="26" max="26" width="15.5703125" style="4" customWidth="1"/>
    <col min="27" max="27" width="11.7109375" style="5" customWidth="1"/>
    <col min="28" max="28" width="15.5703125" style="4" customWidth="1"/>
    <col min="29" max="29" width="2.7109375" style="1" customWidth="1"/>
    <col min="30" max="30" width="18.85546875" style="1" customWidth="1"/>
    <col min="31" max="31" width="24" style="1" customWidth="1"/>
  </cols>
  <sheetData>
    <row r="1" spans="2:28" ht="12.75" customHeight="1" x14ac:dyDescent="0.2">
      <c r="B1" s="1"/>
      <c r="C1" s="1"/>
      <c r="D1" s="1"/>
      <c r="E1" s="1"/>
      <c r="F1" s="1"/>
      <c r="G1" s="1"/>
      <c r="H1" s="1"/>
      <c r="I1" s="1"/>
      <c r="J1" s="1"/>
      <c r="K1" s="3"/>
      <c r="L1" s="2"/>
      <c r="M1" s="32"/>
      <c r="N1" s="2"/>
      <c r="O1" s="32"/>
      <c r="P1" s="2"/>
      <c r="Q1" s="32"/>
      <c r="R1" s="2"/>
      <c r="S1" s="32"/>
      <c r="T1" s="2"/>
      <c r="U1" s="32"/>
      <c r="V1" s="2"/>
      <c r="W1" s="32"/>
      <c r="X1" s="2"/>
      <c r="Y1" s="32"/>
      <c r="Z1" s="2"/>
      <c r="AA1" s="32"/>
      <c r="AB1" s="2"/>
    </row>
    <row r="2" spans="2:28" ht="26.25" x14ac:dyDescent="0.4">
      <c r="B2" s="108" t="s">
        <v>31</v>
      </c>
      <c r="C2" s="91"/>
      <c r="D2" s="1"/>
      <c r="E2" s="1"/>
      <c r="F2" s="1"/>
      <c r="G2" s="1"/>
      <c r="H2" s="1"/>
      <c r="I2" s="1"/>
      <c r="J2" s="1"/>
      <c r="K2" s="3"/>
      <c r="L2" s="2"/>
      <c r="M2" s="32"/>
      <c r="N2" s="2"/>
      <c r="O2" s="32"/>
      <c r="P2" s="2"/>
      <c r="Q2" s="32"/>
      <c r="R2" s="2"/>
      <c r="S2" s="32"/>
      <c r="T2" s="2"/>
      <c r="U2" s="32"/>
      <c r="V2" s="2"/>
      <c r="W2" s="32"/>
      <c r="X2" s="2"/>
      <c r="Y2" s="32"/>
      <c r="Z2" s="2"/>
      <c r="AA2" s="32"/>
      <c r="AB2" s="2"/>
    </row>
    <row r="3" spans="2:28" ht="26.25" x14ac:dyDescent="0.4">
      <c r="B3" s="124"/>
      <c r="C3" s="91"/>
      <c r="D3" s="1"/>
      <c r="E3" s="1"/>
      <c r="F3" s="1"/>
      <c r="G3" s="1"/>
      <c r="H3" s="1"/>
      <c r="I3" s="1"/>
      <c r="J3" s="1"/>
      <c r="K3" s="32"/>
      <c r="L3" s="2"/>
      <c r="M3" s="32"/>
      <c r="N3" s="2"/>
      <c r="O3" s="32"/>
      <c r="P3" s="2"/>
      <c r="Q3" s="32"/>
      <c r="R3" s="2"/>
      <c r="S3" s="32"/>
      <c r="T3" s="2"/>
      <c r="U3" s="32"/>
      <c r="V3" s="2"/>
      <c r="W3" s="32"/>
      <c r="X3" s="2"/>
      <c r="Y3" s="32"/>
      <c r="Z3" s="2"/>
      <c r="AA3" s="32"/>
      <c r="AB3" s="2"/>
    </row>
    <row r="4" spans="2:28" ht="26.25" x14ac:dyDescent="0.4">
      <c r="B4" s="129" t="s">
        <v>24</v>
      </c>
      <c r="C4" s="130"/>
      <c r="D4" s="131"/>
      <c r="E4" s="131"/>
      <c r="F4" s="131"/>
      <c r="G4" s="1"/>
      <c r="H4" s="163">
        <v>0.7</v>
      </c>
      <c r="I4" s="1"/>
      <c r="J4" s="1"/>
      <c r="K4" s="32"/>
      <c r="L4" s="2"/>
      <c r="M4" s="32"/>
      <c r="N4" s="2"/>
      <c r="O4" s="32"/>
      <c r="P4" s="2"/>
      <c r="Q4" s="32"/>
      <c r="R4" s="2"/>
      <c r="S4" s="32"/>
      <c r="T4" s="2"/>
      <c r="U4" s="32"/>
      <c r="V4" s="2"/>
      <c r="W4" s="32"/>
      <c r="X4" s="2"/>
      <c r="Y4" s="32"/>
      <c r="Z4" s="2"/>
      <c r="AA4" s="32"/>
      <c r="AB4" s="2"/>
    </row>
    <row r="5" spans="2:28" ht="26.25" x14ac:dyDescent="0.4">
      <c r="B5" s="92"/>
      <c r="C5" s="91"/>
      <c r="D5" s="1"/>
      <c r="E5" s="1"/>
      <c r="F5" s="1"/>
      <c r="G5" s="1"/>
      <c r="H5" s="1"/>
      <c r="I5" s="1"/>
      <c r="J5" s="1"/>
      <c r="K5" s="32"/>
      <c r="L5" s="2"/>
      <c r="M5" s="32"/>
      <c r="N5" s="2"/>
      <c r="O5" s="32"/>
      <c r="P5" s="2"/>
      <c r="Q5" s="32"/>
      <c r="R5" s="2"/>
      <c r="S5" s="32"/>
      <c r="T5" s="2"/>
      <c r="U5" s="32"/>
      <c r="V5" s="2"/>
      <c r="W5" s="32"/>
      <c r="X5" s="2"/>
      <c r="Y5" s="32"/>
      <c r="Z5" s="2"/>
      <c r="AA5" s="32"/>
      <c r="AB5" s="2"/>
    </row>
    <row r="6" spans="2:28" ht="18" x14ac:dyDescent="0.2">
      <c r="B6" s="126" t="s">
        <v>95</v>
      </c>
      <c r="C6" s="127"/>
      <c r="D6" s="1"/>
      <c r="E6" s="1"/>
      <c r="F6" s="1"/>
      <c r="G6" s="1"/>
      <c r="H6" s="1"/>
      <c r="I6" s="1"/>
      <c r="J6" s="1"/>
      <c r="K6" s="32"/>
      <c r="L6" s="2"/>
      <c r="M6" s="32"/>
      <c r="N6" s="2"/>
      <c r="O6" s="32"/>
      <c r="P6" s="2"/>
      <c r="Q6" s="32"/>
      <c r="R6" s="2"/>
      <c r="S6" s="32"/>
      <c r="T6" s="2"/>
      <c r="U6" s="32"/>
      <c r="V6" s="2"/>
      <c r="W6" s="32"/>
      <c r="X6" s="2"/>
      <c r="Y6" s="32"/>
      <c r="Z6" s="2"/>
      <c r="AA6" s="32"/>
      <c r="AB6" s="2"/>
    </row>
    <row r="7" spans="2:28" ht="18" x14ac:dyDescent="0.25">
      <c r="B7" s="126" t="s">
        <v>49</v>
      </c>
      <c r="C7" s="125"/>
      <c r="D7" s="1"/>
      <c r="E7" s="1"/>
      <c r="F7" s="1"/>
      <c r="G7" s="1"/>
      <c r="H7" s="1"/>
      <c r="I7" s="1"/>
      <c r="J7" s="1"/>
      <c r="K7" s="32"/>
      <c r="L7" s="2"/>
      <c r="M7" s="32"/>
      <c r="N7" s="2"/>
      <c r="O7" s="32"/>
      <c r="P7" s="2"/>
      <c r="Q7" s="32"/>
      <c r="R7" s="2"/>
      <c r="S7" s="32"/>
      <c r="T7" s="2"/>
      <c r="U7" s="32"/>
      <c r="V7" s="2"/>
      <c r="W7" s="32"/>
      <c r="X7" s="2"/>
      <c r="Y7" s="32"/>
      <c r="Z7" s="2"/>
      <c r="AA7" s="32"/>
      <c r="AB7" s="2"/>
    </row>
    <row r="8" spans="2:28" ht="18" x14ac:dyDescent="0.25">
      <c r="B8" s="128" t="s">
        <v>94</v>
      </c>
      <c r="C8" s="1"/>
      <c r="D8" s="1"/>
      <c r="E8" s="1"/>
      <c r="F8" s="1"/>
      <c r="G8" s="1"/>
      <c r="H8" s="1"/>
      <c r="I8" s="1"/>
      <c r="J8" s="1"/>
      <c r="K8" s="32"/>
      <c r="L8" s="2"/>
      <c r="M8" s="32"/>
      <c r="N8" s="2"/>
      <c r="O8" s="32"/>
      <c r="P8" s="2"/>
      <c r="Q8" s="32"/>
      <c r="R8" s="2"/>
      <c r="S8" s="32"/>
      <c r="T8" s="2"/>
      <c r="U8" s="32"/>
      <c r="V8" s="2"/>
      <c r="W8" s="32"/>
      <c r="X8" s="2"/>
      <c r="Y8" s="32"/>
      <c r="Z8" s="2"/>
      <c r="AA8" s="32"/>
      <c r="AB8" s="2"/>
    </row>
    <row r="9" spans="2:28" s="1" customFormat="1" x14ac:dyDescent="0.2">
      <c r="B9" s="8"/>
      <c r="C9" s="2"/>
      <c r="K9" s="3"/>
      <c r="L9" s="2"/>
      <c r="M9" s="32"/>
      <c r="N9" s="2"/>
      <c r="O9" s="32"/>
      <c r="P9" s="2"/>
      <c r="Q9" s="32"/>
      <c r="R9" s="2"/>
      <c r="S9" s="32"/>
      <c r="T9" s="2"/>
      <c r="U9" s="32"/>
      <c r="V9" s="2"/>
      <c r="W9" s="32"/>
      <c r="X9" s="2"/>
      <c r="Y9" s="32"/>
      <c r="Z9" s="2"/>
      <c r="AA9" s="32"/>
      <c r="AB9" s="2"/>
    </row>
    <row r="10" spans="2:28" s="1" customFormat="1" x14ac:dyDescent="0.2">
      <c r="C10" s="269"/>
      <c r="D10" s="269"/>
      <c r="E10" s="269"/>
      <c r="F10" s="269"/>
      <c r="G10" s="269"/>
      <c r="H10" s="269"/>
      <c r="I10" s="269"/>
      <c r="J10" s="269"/>
      <c r="K10" s="269"/>
      <c r="L10" s="269"/>
      <c r="M10" s="269"/>
      <c r="N10" s="269"/>
      <c r="O10" s="269"/>
      <c r="P10" s="269"/>
      <c r="Q10" s="269"/>
      <c r="R10" s="269"/>
      <c r="S10" s="6"/>
      <c r="T10" s="7"/>
      <c r="U10"/>
    </row>
    <row r="11" spans="2:28" x14ac:dyDescent="0.2">
      <c r="B11" s="1"/>
      <c r="C11" s="2"/>
      <c r="D11" s="1"/>
      <c r="E11" s="1"/>
      <c r="F11" s="1"/>
      <c r="G11" s="1"/>
      <c r="H11" s="1"/>
      <c r="I11" s="1"/>
      <c r="J11" s="1"/>
      <c r="K11" s="3"/>
      <c r="L11" s="2"/>
      <c r="M11" s="32"/>
      <c r="N11" s="2"/>
      <c r="O11" s="32"/>
      <c r="P11" s="2"/>
      <c r="Q11" s="32"/>
      <c r="R11" s="2"/>
      <c r="S11" s="32"/>
      <c r="T11" s="2"/>
      <c r="U11" s="32"/>
      <c r="V11" s="2"/>
      <c r="W11" s="32"/>
      <c r="X11" s="2"/>
      <c r="Y11" s="32"/>
      <c r="Z11" s="2"/>
      <c r="AA11" s="32"/>
      <c r="AB11" s="2"/>
    </row>
    <row r="12" spans="2:28" s="1" customFormat="1" x14ac:dyDescent="0.2">
      <c r="C12" s="2"/>
      <c r="K12" s="3"/>
      <c r="L12" s="2"/>
      <c r="M12" s="32"/>
      <c r="N12" s="2"/>
      <c r="O12" s="32"/>
      <c r="P12" s="2"/>
      <c r="Q12" s="32"/>
      <c r="R12" s="2"/>
      <c r="S12" s="32"/>
      <c r="T12" s="2"/>
      <c r="U12" s="32"/>
      <c r="V12" s="2"/>
      <c r="W12" s="32"/>
      <c r="X12" s="2"/>
      <c r="Y12" s="32"/>
      <c r="Z12" s="2"/>
      <c r="AA12" s="32"/>
      <c r="AB12" s="2"/>
    </row>
    <row r="13" spans="2:28" s="1" customFormat="1" x14ac:dyDescent="0.2">
      <c r="K13" s="3"/>
      <c r="L13" s="2"/>
      <c r="M13" s="32"/>
      <c r="N13" s="2"/>
      <c r="O13" s="32"/>
      <c r="P13" s="2"/>
      <c r="Q13" s="32"/>
      <c r="R13" s="2"/>
      <c r="S13" s="32"/>
      <c r="T13" s="2"/>
      <c r="U13" s="32"/>
      <c r="V13" s="2"/>
      <c r="W13" s="32"/>
      <c r="X13" s="2"/>
      <c r="Y13" s="32"/>
      <c r="Z13" s="2"/>
      <c r="AA13" s="32"/>
      <c r="AB13" s="2"/>
    </row>
    <row r="14" spans="2:28" s="1" customFormat="1" x14ac:dyDescent="0.2">
      <c r="K14" s="3"/>
      <c r="L14" s="2"/>
      <c r="M14" s="32"/>
      <c r="N14" s="2"/>
      <c r="O14" s="32"/>
      <c r="P14" s="2"/>
      <c r="Q14" s="32"/>
      <c r="R14" s="2"/>
      <c r="S14" s="32"/>
      <c r="T14" s="2"/>
      <c r="U14" s="32"/>
      <c r="V14" s="2"/>
      <c r="W14" s="32"/>
      <c r="X14" s="2"/>
      <c r="Y14" s="32"/>
      <c r="Z14" s="2"/>
      <c r="AA14" s="32"/>
      <c r="AB14" s="2"/>
    </row>
    <row r="15" spans="2:28" s="1" customFormat="1" x14ac:dyDescent="0.2">
      <c r="K15" s="3"/>
      <c r="L15" s="2"/>
      <c r="M15" s="32"/>
      <c r="N15" s="2"/>
      <c r="O15" s="32"/>
      <c r="P15" s="2"/>
      <c r="Q15" s="32"/>
      <c r="R15" s="2"/>
      <c r="S15" s="32"/>
      <c r="T15" s="2"/>
      <c r="U15" s="32"/>
      <c r="V15" s="2"/>
      <c r="W15" s="32"/>
      <c r="X15" s="2"/>
      <c r="Y15" s="32"/>
      <c r="Z15" s="2"/>
      <c r="AA15" s="32"/>
      <c r="AB15" s="2"/>
    </row>
    <row r="16" spans="2:28" s="1" customFormat="1" x14ac:dyDescent="0.2">
      <c r="K16" s="3"/>
      <c r="L16" s="2"/>
      <c r="M16" s="32"/>
      <c r="N16" s="2"/>
      <c r="O16" s="32"/>
      <c r="P16" s="2"/>
      <c r="Q16" s="32"/>
      <c r="R16" s="2"/>
      <c r="S16" s="32"/>
      <c r="T16" s="2"/>
      <c r="U16" s="32"/>
      <c r="V16" s="2"/>
      <c r="W16" s="32"/>
      <c r="X16" s="2"/>
      <c r="Y16" s="32"/>
      <c r="Z16" s="2"/>
      <c r="AA16" s="32"/>
      <c r="AB16" s="2"/>
    </row>
  </sheetData>
  <customSheetViews>
    <customSheetView guid="{DE516BAA-9AC3-4A88-8E07-396C9687E69E}" scale="80" showPageBreaks="1" fitToPage="1" printArea="1" view="pageBreakPreview" topLeftCell="A9">
      <selection activeCell="B22" sqref="B22"/>
      <rowBreaks count="1" manualBreakCount="1">
        <brk id="18" max="29" man="1"/>
      </rowBreaks>
      <pageMargins left="0.75" right="0.75" top="1" bottom="1" header="0.5" footer="0.5"/>
      <pageSetup paperSize="8" scale="43" fitToHeight="0" orientation="landscape" r:id="rId1"/>
      <headerFooter alignWithMargins="0">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mergeCells count="1">
    <mergeCell ref="C10:R10"/>
  </mergeCells>
  <pageMargins left="0.75" right="0.75" top="1" bottom="1" header="0.5" footer="0.5"/>
  <pageSetup paperSize="8" scale="40" fitToHeight="0" orientation="landscape" r:id="rId2"/>
  <headerFooter alignWithMargins="0">
    <oddFooter>&amp;C&amp;"Calibri"&amp;11&amp;K000000&amp;"arial,Bold"&amp;10&amp;KFF0000OFFICIAL SENSITIVE - COMMERCIAL_x000D_&amp;1#&amp;"Calibri"&amp;12&amp;K0078D7OFFICIAL</oddFooter>
    <evenFooter>&amp;C&amp;"arial,Bold"&amp;10&amp;KFF0000OFFICIAL SENSITIVE - COMMERCIAL</evenFooter>
    <firstFooter>&amp;C&amp;"arial,Bold"&amp;10&amp;KFF0000OFFICIAL SENSITIVE - COMMERCIAL</firstFooter>
  </headerFooter>
  <rowBreaks count="1" manualBreakCount="1">
    <brk id="12"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P27"/>
  <sheetViews>
    <sheetView zoomScale="85" zoomScaleNormal="85" zoomScaleSheetLayoutView="85" workbookViewId="0">
      <selection activeCell="D14" sqref="D14"/>
    </sheetView>
  </sheetViews>
  <sheetFormatPr defaultRowHeight="12.75" x14ac:dyDescent="0.2"/>
  <cols>
    <col min="1" max="1" width="2.5703125" style="9" customWidth="1"/>
    <col min="2" max="2" width="10.28515625" style="10" bestFit="1" customWidth="1"/>
    <col min="3" max="3" width="22.42578125" style="10" customWidth="1"/>
    <col min="4" max="12" width="30.7109375" style="10" customWidth="1"/>
    <col min="13" max="14" width="30.7109375" style="10" hidden="1" customWidth="1"/>
    <col min="15" max="15" width="27.42578125" style="10" customWidth="1"/>
    <col min="16" max="16" width="29.5703125" style="9" bestFit="1" customWidth="1"/>
    <col min="17" max="265" width="8.85546875" style="10"/>
    <col min="266" max="266" width="22.42578125" style="10" customWidth="1"/>
    <col min="267" max="267" width="18.85546875" style="10" customWidth="1"/>
    <col min="268" max="268" width="17.28515625" style="10" customWidth="1"/>
    <col min="269" max="269" width="22.42578125" style="10" customWidth="1"/>
    <col min="270" max="270" width="17.28515625" style="10" customWidth="1"/>
    <col min="271" max="271" width="27.42578125" style="10" customWidth="1"/>
    <col min="272" max="272" width="29.5703125" style="10" bestFit="1" customWidth="1"/>
    <col min="273" max="521" width="8.85546875" style="10"/>
    <col min="522" max="522" width="22.42578125" style="10" customWidth="1"/>
    <col min="523" max="523" width="18.85546875" style="10" customWidth="1"/>
    <col min="524" max="524" width="17.28515625" style="10" customWidth="1"/>
    <col min="525" max="525" width="22.42578125" style="10" customWidth="1"/>
    <col min="526" max="526" width="17.28515625" style="10" customWidth="1"/>
    <col min="527" max="527" width="27.42578125" style="10" customWidth="1"/>
    <col min="528" max="528" width="29.5703125" style="10" bestFit="1" customWidth="1"/>
    <col min="529" max="777" width="8.85546875" style="10"/>
    <col min="778" max="778" width="22.42578125" style="10" customWidth="1"/>
    <col min="779" max="779" width="18.85546875" style="10" customWidth="1"/>
    <col min="780" max="780" width="17.28515625" style="10" customWidth="1"/>
    <col min="781" max="781" width="22.42578125" style="10" customWidth="1"/>
    <col min="782" max="782" width="17.28515625" style="10" customWidth="1"/>
    <col min="783" max="783" width="27.42578125" style="10" customWidth="1"/>
    <col min="784" max="784" width="29.5703125" style="10" bestFit="1" customWidth="1"/>
    <col min="785" max="1033" width="8.85546875" style="10"/>
    <col min="1034" max="1034" width="22.42578125" style="10" customWidth="1"/>
    <col min="1035" max="1035" width="18.85546875" style="10" customWidth="1"/>
    <col min="1036" max="1036" width="17.28515625" style="10" customWidth="1"/>
    <col min="1037" max="1037" width="22.42578125" style="10" customWidth="1"/>
    <col min="1038" max="1038" width="17.28515625" style="10" customWidth="1"/>
    <col min="1039" max="1039" width="27.42578125" style="10" customWidth="1"/>
    <col min="1040" max="1040" width="29.5703125" style="10" bestFit="1" customWidth="1"/>
    <col min="1041" max="1289" width="8.85546875" style="10"/>
    <col min="1290" max="1290" width="22.42578125" style="10" customWidth="1"/>
    <col min="1291" max="1291" width="18.85546875" style="10" customWidth="1"/>
    <col min="1292" max="1292" width="17.28515625" style="10" customWidth="1"/>
    <col min="1293" max="1293" width="22.42578125" style="10" customWidth="1"/>
    <col min="1294" max="1294" width="17.28515625" style="10" customWidth="1"/>
    <col min="1295" max="1295" width="27.42578125" style="10" customWidth="1"/>
    <col min="1296" max="1296" width="29.5703125" style="10" bestFit="1" customWidth="1"/>
    <col min="1297" max="1545" width="8.85546875" style="10"/>
    <col min="1546" max="1546" width="22.42578125" style="10" customWidth="1"/>
    <col min="1547" max="1547" width="18.85546875" style="10" customWidth="1"/>
    <col min="1548" max="1548" width="17.28515625" style="10" customWidth="1"/>
    <col min="1549" max="1549" width="22.42578125" style="10" customWidth="1"/>
    <col min="1550" max="1550" width="17.28515625" style="10" customWidth="1"/>
    <col min="1551" max="1551" width="27.42578125" style="10" customWidth="1"/>
    <col min="1552" max="1552" width="29.5703125" style="10" bestFit="1" customWidth="1"/>
    <col min="1553" max="1801" width="8.85546875" style="10"/>
    <col min="1802" max="1802" width="22.42578125" style="10" customWidth="1"/>
    <col min="1803" max="1803" width="18.85546875" style="10" customWidth="1"/>
    <col min="1804" max="1804" width="17.28515625" style="10" customWidth="1"/>
    <col min="1805" max="1805" width="22.42578125" style="10" customWidth="1"/>
    <col min="1806" max="1806" width="17.28515625" style="10" customWidth="1"/>
    <col min="1807" max="1807" width="27.42578125" style="10" customWidth="1"/>
    <col min="1808" max="1808" width="29.5703125" style="10" bestFit="1" customWidth="1"/>
    <col min="1809" max="2057" width="8.85546875" style="10"/>
    <col min="2058" max="2058" width="22.42578125" style="10" customWidth="1"/>
    <col min="2059" max="2059" width="18.85546875" style="10" customWidth="1"/>
    <col min="2060" max="2060" width="17.28515625" style="10" customWidth="1"/>
    <col min="2061" max="2061" width="22.42578125" style="10" customWidth="1"/>
    <col min="2062" max="2062" width="17.28515625" style="10" customWidth="1"/>
    <col min="2063" max="2063" width="27.42578125" style="10" customWidth="1"/>
    <col min="2064" max="2064" width="29.5703125" style="10" bestFit="1" customWidth="1"/>
    <col min="2065" max="2313" width="8.85546875" style="10"/>
    <col min="2314" max="2314" width="22.42578125" style="10" customWidth="1"/>
    <col min="2315" max="2315" width="18.85546875" style="10" customWidth="1"/>
    <col min="2316" max="2316" width="17.28515625" style="10" customWidth="1"/>
    <col min="2317" max="2317" width="22.42578125" style="10" customWidth="1"/>
    <col min="2318" max="2318" width="17.28515625" style="10" customWidth="1"/>
    <col min="2319" max="2319" width="27.42578125" style="10" customWidth="1"/>
    <col min="2320" max="2320" width="29.5703125" style="10" bestFit="1" customWidth="1"/>
    <col min="2321" max="2569" width="8.85546875" style="10"/>
    <col min="2570" max="2570" width="22.42578125" style="10" customWidth="1"/>
    <col min="2571" max="2571" width="18.85546875" style="10" customWidth="1"/>
    <col min="2572" max="2572" width="17.28515625" style="10" customWidth="1"/>
    <col min="2573" max="2573" width="22.42578125" style="10" customWidth="1"/>
    <col min="2574" max="2574" width="17.28515625" style="10" customWidth="1"/>
    <col min="2575" max="2575" width="27.42578125" style="10" customWidth="1"/>
    <col min="2576" max="2576" width="29.5703125" style="10" bestFit="1" customWidth="1"/>
    <col min="2577" max="2825" width="8.85546875" style="10"/>
    <col min="2826" max="2826" width="22.42578125" style="10" customWidth="1"/>
    <col min="2827" max="2827" width="18.85546875" style="10" customWidth="1"/>
    <col min="2828" max="2828" width="17.28515625" style="10" customWidth="1"/>
    <col min="2829" max="2829" width="22.42578125" style="10" customWidth="1"/>
    <col min="2830" max="2830" width="17.28515625" style="10" customWidth="1"/>
    <col min="2831" max="2831" width="27.42578125" style="10" customWidth="1"/>
    <col min="2832" max="2832" width="29.5703125" style="10" bestFit="1" customWidth="1"/>
    <col min="2833" max="3081" width="8.85546875" style="10"/>
    <col min="3082" max="3082" width="22.42578125" style="10" customWidth="1"/>
    <col min="3083" max="3083" width="18.85546875" style="10" customWidth="1"/>
    <col min="3084" max="3084" width="17.28515625" style="10" customWidth="1"/>
    <col min="3085" max="3085" width="22.42578125" style="10" customWidth="1"/>
    <col min="3086" max="3086" width="17.28515625" style="10" customWidth="1"/>
    <col min="3087" max="3087" width="27.42578125" style="10" customWidth="1"/>
    <col min="3088" max="3088" width="29.5703125" style="10" bestFit="1" customWidth="1"/>
    <col min="3089" max="3337" width="8.85546875" style="10"/>
    <col min="3338" max="3338" width="22.42578125" style="10" customWidth="1"/>
    <col min="3339" max="3339" width="18.85546875" style="10" customWidth="1"/>
    <col min="3340" max="3340" width="17.28515625" style="10" customWidth="1"/>
    <col min="3341" max="3341" width="22.42578125" style="10" customWidth="1"/>
    <col min="3342" max="3342" width="17.28515625" style="10" customWidth="1"/>
    <col min="3343" max="3343" width="27.42578125" style="10" customWidth="1"/>
    <col min="3344" max="3344" width="29.5703125" style="10" bestFit="1" customWidth="1"/>
    <col min="3345" max="3593" width="8.85546875" style="10"/>
    <col min="3594" max="3594" width="22.42578125" style="10" customWidth="1"/>
    <col min="3595" max="3595" width="18.85546875" style="10" customWidth="1"/>
    <col min="3596" max="3596" width="17.28515625" style="10" customWidth="1"/>
    <col min="3597" max="3597" width="22.42578125" style="10" customWidth="1"/>
    <col min="3598" max="3598" width="17.28515625" style="10" customWidth="1"/>
    <col min="3599" max="3599" width="27.42578125" style="10" customWidth="1"/>
    <col min="3600" max="3600" width="29.5703125" style="10" bestFit="1" customWidth="1"/>
    <col min="3601" max="3849" width="8.85546875" style="10"/>
    <col min="3850" max="3850" width="22.42578125" style="10" customWidth="1"/>
    <col min="3851" max="3851" width="18.85546875" style="10" customWidth="1"/>
    <col min="3852" max="3852" width="17.28515625" style="10" customWidth="1"/>
    <col min="3853" max="3853" width="22.42578125" style="10" customWidth="1"/>
    <col min="3854" max="3854" width="17.28515625" style="10" customWidth="1"/>
    <col min="3855" max="3855" width="27.42578125" style="10" customWidth="1"/>
    <col min="3856" max="3856" width="29.5703125" style="10" bestFit="1" customWidth="1"/>
    <col min="3857" max="4105" width="8.85546875" style="10"/>
    <col min="4106" max="4106" width="22.42578125" style="10" customWidth="1"/>
    <col min="4107" max="4107" width="18.85546875" style="10" customWidth="1"/>
    <col min="4108" max="4108" width="17.28515625" style="10" customWidth="1"/>
    <col min="4109" max="4109" width="22.42578125" style="10" customWidth="1"/>
    <col min="4110" max="4110" width="17.28515625" style="10" customWidth="1"/>
    <col min="4111" max="4111" width="27.42578125" style="10" customWidth="1"/>
    <col min="4112" max="4112" width="29.5703125" style="10" bestFit="1" customWidth="1"/>
    <col min="4113" max="4361" width="8.85546875" style="10"/>
    <col min="4362" max="4362" width="22.42578125" style="10" customWidth="1"/>
    <col min="4363" max="4363" width="18.85546875" style="10" customWidth="1"/>
    <col min="4364" max="4364" width="17.28515625" style="10" customWidth="1"/>
    <col min="4365" max="4365" width="22.42578125" style="10" customWidth="1"/>
    <col min="4366" max="4366" width="17.28515625" style="10" customWidth="1"/>
    <col min="4367" max="4367" width="27.42578125" style="10" customWidth="1"/>
    <col min="4368" max="4368" width="29.5703125" style="10" bestFit="1" customWidth="1"/>
    <col min="4369" max="4617" width="8.85546875" style="10"/>
    <col min="4618" max="4618" width="22.42578125" style="10" customWidth="1"/>
    <col min="4619" max="4619" width="18.85546875" style="10" customWidth="1"/>
    <col min="4620" max="4620" width="17.28515625" style="10" customWidth="1"/>
    <col min="4621" max="4621" width="22.42578125" style="10" customWidth="1"/>
    <col min="4622" max="4622" width="17.28515625" style="10" customWidth="1"/>
    <col min="4623" max="4623" width="27.42578125" style="10" customWidth="1"/>
    <col min="4624" max="4624" width="29.5703125" style="10" bestFit="1" customWidth="1"/>
    <col min="4625" max="4873" width="8.85546875" style="10"/>
    <col min="4874" max="4874" width="22.42578125" style="10" customWidth="1"/>
    <col min="4875" max="4875" width="18.85546875" style="10" customWidth="1"/>
    <col min="4876" max="4876" width="17.28515625" style="10" customWidth="1"/>
    <col min="4877" max="4877" width="22.42578125" style="10" customWidth="1"/>
    <col min="4878" max="4878" width="17.28515625" style="10" customWidth="1"/>
    <col min="4879" max="4879" width="27.42578125" style="10" customWidth="1"/>
    <col min="4880" max="4880" width="29.5703125" style="10" bestFit="1" customWidth="1"/>
    <col min="4881" max="5129" width="8.85546875" style="10"/>
    <col min="5130" max="5130" width="22.42578125" style="10" customWidth="1"/>
    <col min="5131" max="5131" width="18.85546875" style="10" customWidth="1"/>
    <col min="5132" max="5132" width="17.28515625" style="10" customWidth="1"/>
    <col min="5133" max="5133" width="22.42578125" style="10" customWidth="1"/>
    <col min="5134" max="5134" width="17.28515625" style="10" customWidth="1"/>
    <col min="5135" max="5135" width="27.42578125" style="10" customWidth="1"/>
    <col min="5136" max="5136" width="29.5703125" style="10" bestFit="1" customWidth="1"/>
    <col min="5137" max="5385" width="8.85546875" style="10"/>
    <col min="5386" max="5386" width="22.42578125" style="10" customWidth="1"/>
    <col min="5387" max="5387" width="18.85546875" style="10" customWidth="1"/>
    <col min="5388" max="5388" width="17.28515625" style="10" customWidth="1"/>
    <col min="5389" max="5389" width="22.42578125" style="10" customWidth="1"/>
    <col min="5390" max="5390" width="17.28515625" style="10" customWidth="1"/>
    <col min="5391" max="5391" width="27.42578125" style="10" customWidth="1"/>
    <col min="5392" max="5392" width="29.5703125" style="10" bestFit="1" customWidth="1"/>
    <col min="5393" max="5641" width="8.85546875" style="10"/>
    <col min="5642" max="5642" width="22.42578125" style="10" customWidth="1"/>
    <col min="5643" max="5643" width="18.85546875" style="10" customWidth="1"/>
    <col min="5644" max="5644" width="17.28515625" style="10" customWidth="1"/>
    <col min="5645" max="5645" width="22.42578125" style="10" customWidth="1"/>
    <col min="5646" max="5646" width="17.28515625" style="10" customWidth="1"/>
    <col min="5647" max="5647" width="27.42578125" style="10" customWidth="1"/>
    <col min="5648" max="5648" width="29.5703125" style="10" bestFit="1" customWidth="1"/>
    <col min="5649" max="5897" width="8.85546875" style="10"/>
    <col min="5898" max="5898" width="22.42578125" style="10" customWidth="1"/>
    <col min="5899" max="5899" width="18.85546875" style="10" customWidth="1"/>
    <col min="5900" max="5900" width="17.28515625" style="10" customWidth="1"/>
    <col min="5901" max="5901" width="22.42578125" style="10" customWidth="1"/>
    <col min="5902" max="5902" width="17.28515625" style="10" customWidth="1"/>
    <col min="5903" max="5903" width="27.42578125" style="10" customWidth="1"/>
    <col min="5904" max="5904" width="29.5703125" style="10" bestFit="1" customWidth="1"/>
    <col min="5905" max="6153" width="8.85546875" style="10"/>
    <col min="6154" max="6154" width="22.42578125" style="10" customWidth="1"/>
    <col min="6155" max="6155" width="18.85546875" style="10" customWidth="1"/>
    <col min="6156" max="6156" width="17.28515625" style="10" customWidth="1"/>
    <col min="6157" max="6157" width="22.42578125" style="10" customWidth="1"/>
    <col min="6158" max="6158" width="17.28515625" style="10" customWidth="1"/>
    <col min="6159" max="6159" width="27.42578125" style="10" customWidth="1"/>
    <col min="6160" max="6160" width="29.5703125" style="10" bestFit="1" customWidth="1"/>
    <col min="6161" max="6409" width="8.85546875" style="10"/>
    <col min="6410" max="6410" width="22.42578125" style="10" customWidth="1"/>
    <col min="6411" max="6411" width="18.85546875" style="10" customWidth="1"/>
    <col min="6412" max="6412" width="17.28515625" style="10" customWidth="1"/>
    <col min="6413" max="6413" width="22.42578125" style="10" customWidth="1"/>
    <col min="6414" max="6414" width="17.28515625" style="10" customWidth="1"/>
    <col min="6415" max="6415" width="27.42578125" style="10" customWidth="1"/>
    <col min="6416" max="6416" width="29.5703125" style="10" bestFit="1" customWidth="1"/>
    <col min="6417" max="6665" width="8.85546875" style="10"/>
    <col min="6666" max="6666" width="22.42578125" style="10" customWidth="1"/>
    <col min="6667" max="6667" width="18.85546875" style="10" customWidth="1"/>
    <col min="6668" max="6668" width="17.28515625" style="10" customWidth="1"/>
    <col min="6669" max="6669" width="22.42578125" style="10" customWidth="1"/>
    <col min="6670" max="6670" width="17.28515625" style="10" customWidth="1"/>
    <col min="6671" max="6671" width="27.42578125" style="10" customWidth="1"/>
    <col min="6672" max="6672" width="29.5703125" style="10" bestFit="1" customWidth="1"/>
    <col min="6673" max="6921" width="8.85546875" style="10"/>
    <col min="6922" max="6922" width="22.42578125" style="10" customWidth="1"/>
    <col min="6923" max="6923" width="18.85546875" style="10" customWidth="1"/>
    <col min="6924" max="6924" width="17.28515625" style="10" customWidth="1"/>
    <col min="6925" max="6925" width="22.42578125" style="10" customWidth="1"/>
    <col min="6926" max="6926" width="17.28515625" style="10" customWidth="1"/>
    <col min="6927" max="6927" width="27.42578125" style="10" customWidth="1"/>
    <col min="6928" max="6928" width="29.5703125" style="10" bestFit="1" customWidth="1"/>
    <col min="6929" max="7177" width="8.85546875" style="10"/>
    <col min="7178" max="7178" width="22.42578125" style="10" customWidth="1"/>
    <col min="7179" max="7179" width="18.85546875" style="10" customWidth="1"/>
    <col min="7180" max="7180" width="17.28515625" style="10" customWidth="1"/>
    <col min="7181" max="7181" width="22.42578125" style="10" customWidth="1"/>
    <col min="7182" max="7182" width="17.28515625" style="10" customWidth="1"/>
    <col min="7183" max="7183" width="27.42578125" style="10" customWidth="1"/>
    <col min="7184" max="7184" width="29.5703125" style="10" bestFit="1" customWidth="1"/>
    <col min="7185" max="7433" width="8.85546875" style="10"/>
    <col min="7434" max="7434" width="22.42578125" style="10" customWidth="1"/>
    <col min="7435" max="7435" width="18.85546875" style="10" customWidth="1"/>
    <col min="7436" max="7436" width="17.28515625" style="10" customWidth="1"/>
    <col min="7437" max="7437" width="22.42578125" style="10" customWidth="1"/>
    <col min="7438" max="7438" width="17.28515625" style="10" customWidth="1"/>
    <col min="7439" max="7439" width="27.42578125" style="10" customWidth="1"/>
    <col min="7440" max="7440" width="29.5703125" style="10" bestFit="1" customWidth="1"/>
    <col min="7441" max="7689" width="8.85546875" style="10"/>
    <col min="7690" max="7690" width="22.42578125" style="10" customWidth="1"/>
    <col min="7691" max="7691" width="18.85546875" style="10" customWidth="1"/>
    <col min="7692" max="7692" width="17.28515625" style="10" customWidth="1"/>
    <col min="7693" max="7693" width="22.42578125" style="10" customWidth="1"/>
    <col min="7694" max="7694" width="17.28515625" style="10" customWidth="1"/>
    <col min="7695" max="7695" width="27.42578125" style="10" customWidth="1"/>
    <col min="7696" max="7696" width="29.5703125" style="10" bestFit="1" customWidth="1"/>
    <col min="7697" max="7945" width="8.85546875" style="10"/>
    <col min="7946" max="7946" width="22.42578125" style="10" customWidth="1"/>
    <col min="7947" max="7947" width="18.85546875" style="10" customWidth="1"/>
    <col min="7948" max="7948" width="17.28515625" style="10" customWidth="1"/>
    <col min="7949" max="7949" width="22.42578125" style="10" customWidth="1"/>
    <col min="7950" max="7950" width="17.28515625" style="10" customWidth="1"/>
    <col min="7951" max="7951" width="27.42578125" style="10" customWidth="1"/>
    <col min="7952" max="7952" width="29.5703125" style="10" bestFit="1" customWidth="1"/>
    <col min="7953" max="8201" width="8.85546875" style="10"/>
    <col min="8202" max="8202" width="22.42578125" style="10" customWidth="1"/>
    <col min="8203" max="8203" width="18.85546875" style="10" customWidth="1"/>
    <col min="8204" max="8204" width="17.28515625" style="10" customWidth="1"/>
    <col min="8205" max="8205" width="22.42578125" style="10" customWidth="1"/>
    <col min="8206" max="8206" width="17.28515625" style="10" customWidth="1"/>
    <col min="8207" max="8207" width="27.42578125" style="10" customWidth="1"/>
    <col min="8208" max="8208" width="29.5703125" style="10" bestFit="1" customWidth="1"/>
    <col min="8209" max="8457" width="8.85546875" style="10"/>
    <col min="8458" max="8458" width="22.42578125" style="10" customWidth="1"/>
    <col min="8459" max="8459" width="18.85546875" style="10" customWidth="1"/>
    <col min="8460" max="8460" width="17.28515625" style="10" customWidth="1"/>
    <col min="8461" max="8461" width="22.42578125" style="10" customWidth="1"/>
    <col min="8462" max="8462" width="17.28515625" style="10" customWidth="1"/>
    <col min="8463" max="8463" width="27.42578125" style="10" customWidth="1"/>
    <col min="8464" max="8464" width="29.5703125" style="10" bestFit="1" customWidth="1"/>
    <col min="8465" max="8713" width="8.85546875" style="10"/>
    <col min="8714" max="8714" width="22.42578125" style="10" customWidth="1"/>
    <col min="8715" max="8715" width="18.85546875" style="10" customWidth="1"/>
    <col min="8716" max="8716" width="17.28515625" style="10" customWidth="1"/>
    <col min="8717" max="8717" width="22.42578125" style="10" customWidth="1"/>
    <col min="8718" max="8718" width="17.28515625" style="10" customWidth="1"/>
    <col min="8719" max="8719" width="27.42578125" style="10" customWidth="1"/>
    <col min="8720" max="8720" width="29.5703125" style="10" bestFit="1" customWidth="1"/>
    <col min="8721" max="8969" width="8.85546875" style="10"/>
    <col min="8970" max="8970" width="22.42578125" style="10" customWidth="1"/>
    <col min="8971" max="8971" width="18.85546875" style="10" customWidth="1"/>
    <col min="8972" max="8972" width="17.28515625" style="10" customWidth="1"/>
    <col min="8973" max="8973" width="22.42578125" style="10" customWidth="1"/>
    <col min="8974" max="8974" width="17.28515625" style="10" customWidth="1"/>
    <col min="8975" max="8975" width="27.42578125" style="10" customWidth="1"/>
    <col min="8976" max="8976" width="29.5703125" style="10" bestFit="1" customWidth="1"/>
    <col min="8977" max="9225" width="8.85546875" style="10"/>
    <col min="9226" max="9226" width="22.42578125" style="10" customWidth="1"/>
    <col min="9227" max="9227" width="18.85546875" style="10" customWidth="1"/>
    <col min="9228" max="9228" width="17.28515625" style="10" customWidth="1"/>
    <col min="9229" max="9229" width="22.42578125" style="10" customWidth="1"/>
    <col min="9230" max="9230" width="17.28515625" style="10" customWidth="1"/>
    <col min="9231" max="9231" width="27.42578125" style="10" customWidth="1"/>
    <col min="9232" max="9232" width="29.5703125" style="10" bestFit="1" customWidth="1"/>
    <col min="9233" max="9481" width="8.85546875" style="10"/>
    <col min="9482" max="9482" width="22.42578125" style="10" customWidth="1"/>
    <col min="9483" max="9483" width="18.85546875" style="10" customWidth="1"/>
    <col min="9484" max="9484" width="17.28515625" style="10" customWidth="1"/>
    <col min="9485" max="9485" width="22.42578125" style="10" customWidth="1"/>
    <col min="9486" max="9486" width="17.28515625" style="10" customWidth="1"/>
    <col min="9487" max="9487" width="27.42578125" style="10" customWidth="1"/>
    <col min="9488" max="9488" width="29.5703125" style="10" bestFit="1" customWidth="1"/>
    <col min="9489" max="9737" width="8.85546875" style="10"/>
    <col min="9738" max="9738" width="22.42578125" style="10" customWidth="1"/>
    <col min="9739" max="9739" width="18.85546875" style="10" customWidth="1"/>
    <col min="9740" max="9740" width="17.28515625" style="10" customWidth="1"/>
    <col min="9741" max="9741" width="22.42578125" style="10" customWidth="1"/>
    <col min="9742" max="9742" width="17.28515625" style="10" customWidth="1"/>
    <col min="9743" max="9743" width="27.42578125" style="10" customWidth="1"/>
    <col min="9744" max="9744" width="29.5703125" style="10" bestFit="1" customWidth="1"/>
    <col min="9745" max="9993" width="8.85546875" style="10"/>
    <col min="9994" max="9994" width="22.42578125" style="10" customWidth="1"/>
    <col min="9995" max="9995" width="18.85546875" style="10" customWidth="1"/>
    <col min="9996" max="9996" width="17.28515625" style="10" customWidth="1"/>
    <col min="9997" max="9997" width="22.42578125" style="10" customWidth="1"/>
    <col min="9998" max="9998" width="17.28515625" style="10" customWidth="1"/>
    <col min="9999" max="9999" width="27.42578125" style="10" customWidth="1"/>
    <col min="10000" max="10000" width="29.5703125" style="10" bestFit="1" customWidth="1"/>
    <col min="10001" max="10249" width="8.85546875" style="10"/>
    <col min="10250" max="10250" width="22.42578125" style="10" customWidth="1"/>
    <col min="10251" max="10251" width="18.85546875" style="10" customWidth="1"/>
    <col min="10252" max="10252" width="17.28515625" style="10" customWidth="1"/>
    <col min="10253" max="10253" width="22.42578125" style="10" customWidth="1"/>
    <col min="10254" max="10254" width="17.28515625" style="10" customWidth="1"/>
    <col min="10255" max="10255" width="27.42578125" style="10" customWidth="1"/>
    <col min="10256" max="10256" width="29.5703125" style="10" bestFit="1" customWidth="1"/>
    <col min="10257" max="10505" width="8.85546875" style="10"/>
    <col min="10506" max="10506" width="22.42578125" style="10" customWidth="1"/>
    <col min="10507" max="10507" width="18.85546875" style="10" customWidth="1"/>
    <col min="10508" max="10508" width="17.28515625" style="10" customWidth="1"/>
    <col min="10509" max="10509" width="22.42578125" style="10" customWidth="1"/>
    <col min="10510" max="10510" width="17.28515625" style="10" customWidth="1"/>
    <col min="10511" max="10511" width="27.42578125" style="10" customWidth="1"/>
    <col min="10512" max="10512" width="29.5703125" style="10" bestFit="1" customWidth="1"/>
    <col min="10513" max="10761" width="8.85546875" style="10"/>
    <col min="10762" max="10762" width="22.42578125" style="10" customWidth="1"/>
    <col min="10763" max="10763" width="18.85546875" style="10" customWidth="1"/>
    <col min="10764" max="10764" width="17.28515625" style="10" customWidth="1"/>
    <col min="10765" max="10765" width="22.42578125" style="10" customWidth="1"/>
    <col min="10766" max="10766" width="17.28515625" style="10" customWidth="1"/>
    <col min="10767" max="10767" width="27.42578125" style="10" customWidth="1"/>
    <col min="10768" max="10768" width="29.5703125" style="10" bestFit="1" customWidth="1"/>
    <col min="10769" max="11017" width="8.85546875" style="10"/>
    <col min="11018" max="11018" width="22.42578125" style="10" customWidth="1"/>
    <col min="11019" max="11019" width="18.85546875" style="10" customWidth="1"/>
    <col min="11020" max="11020" width="17.28515625" style="10" customWidth="1"/>
    <col min="11021" max="11021" width="22.42578125" style="10" customWidth="1"/>
    <col min="11022" max="11022" width="17.28515625" style="10" customWidth="1"/>
    <col min="11023" max="11023" width="27.42578125" style="10" customWidth="1"/>
    <col min="11024" max="11024" width="29.5703125" style="10" bestFit="1" customWidth="1"/>
    <col min="11025" max="11273" width="8.85546875" style="10"/>
    <col min="11274" max="11274" width="22.42578125" style="10" customWidth="1"/>
    <col min="11275" max="11275" width="18.85546875" style="10" customWidth="1"/>
    <col min="11276" max="11276" width="17.28515625" style="10" customWidth="1"/>
    <col min="11277" max="11277" width="22.42578125" style="10" customWidth="1"/>
    <col min="11278" max="11278" width="17.28515625" style="10" customWidth="1"/>
    <col min="11279" max="11279" width="27.42578125" style="10" customWidth="1"/>
    <col min="11280" max="11280" width="29.5703125" style="10" bestFit="1" customWidth="1"/>
    <col min="11281" max="11529" width="8.85546875" style="10"/>
    <col min="11530" max="11530" width="22.42578125" style="10" customWidth="1"/>
    <col min="11531" max="11531" width="18.85546875" style="10" customWidth="1"/>
    <col min="11532" max="11532" width="17.28515625" style="10" customWidth="1"/>
    <col min="11533" max="11533" width="22.42578125" style="10" customWidth="1"/>
    <col min="11534" max="11534" width="17.28515625" style="10" customWidth="1"/>
    <col min="11535" max="11535" width="27.42578125" style="10" customWidth="1"/>
    <col min="11536" max="11536" width="29.5703125" style="10" bestFit="1" customWidth="1"/>
    <col min="11537" max="11785" width="8.85546875" style="10"/>
    <col min="11786" max="11786" width="22.42578125" style="10" customWidth="1"/>
    <col min="11787" max="11787" width="18.85546875" style="10" customWidth="1"/>
    <col min="11788" max="11788" width="17.28515625" style="10" customWidth="1"/>
    <col min="11789" max="11789" width="22.42578125" style="10" customWidth="1"/>
    <col min="11790" max="11790" width="17.28515625" style="10" customWidth="1"/>
    <col min="11791" max="11791" width="27.42578125" style="10" customWidth="1"/>
    <col min="11792" max="11792" width="29.5703125" style="10" bestFit="1" customWidth="1"/>
    <col min="11793" max="12041" width="8.85546875" style="10"/>
    <col min="12042" max="12042" width="22.42578125" style="10" customWidth="1"/>
    <col min="12043" max="12043" width="18.85546875" style="10" customWidth="1"/>
    <col min="12044" max="12044" width="17.28515625" style="10" customWidth="1"/>
    <col min="12045" max="12045" width="22.42578125" style="10" customWidth="1"/>
    <col min="12046" max="12046" width="17.28515625" style="10" customWidth="1"/>
    <col min="12047" max="12047" width="27.42578125" style="10" customWidth="1"/>
    <col min="12048" max="12048" width="29.5703125" style="10" bestFit="1" customWidth="1"/>
    <col min="12049" max="12297" width="8.85546875" style="10"/>
    <col min="12298" max="12298" width="22.42578125" style="10" customWidth="1"/>
    <col min="12299" max="12299" width="18.85546875" style="10" customWidth="1"/>
    <col min="12300" max="12300" width="17.28515625" style="10" customWidth="1"/>
    <col min="12301" max="12301" width="22.42578125" style="10" customWidth="1"/>
    <col min="12302" max="12302" width="17.28515625" style="10" customWidth="1"/>
    <col min="12303" max="12303" width="27.42578125" style="10" customWidth="1"/>
    <col min="12304" max="12304" width="29.5703125" style="10" bestFit="1" customWidth="1"/>
    <col min="12305" max="12553" width="8.85546875" style="10"/>
    <col min="12554" max="12554" width="22.42578125" style="10" customWidth="1"/>
    <col min="12555" max="12555" width="18.85546875" style="10" customWidth="1"/>
    <col min="12556" max="12556" width="17.28515625" style="10" customWidth="1"/>
    <col min="12557" max="12557" width="22.42578125" style="10" customWidth="1"/>
    <col min="12558" max="12558" width="17.28515625" style="10" customWidth="1"/>
    <col min="12559" max="12559" width="27.42578125" style="10" customWidth="1"/>
    <col min="12560" max="12560" width="29.5703125" style="10" bestFit="1" customWidth="1"/>
    <col min="12561" max="12809" width="8.85546875" style="10"/>
    <col min="12810" max="12810" width="22.42578125" style="10" customWidth="1"/>
    <col min="12811" max="12811" width="18.85546875" style="10" customWidth="1"/>
    <col min="12812" max="12812" width="17.28515625" style="10" customWidth="1"/>
    <col min="12813" max="12813" width="22.42578125" style="10" customWidth="1"/>
    <col min="12814" max="12814" width="17.28515625" style="10" customWidth="1"/>
    <col min="12815" max="12815" width="27.42578125" style="10" customWidth="1"/>
    <col min="12816" max="12816" width="29.5703125" style="10" bestFit="1" customWidth="1"/>
    <col min="12817" max="13065" width="8.85546875" style="10"/>
    <col min="13066" max="13066" width="22.42578125" style="10" customWidth="1"/>
    <col min="13067" max="13067" width="18.85546875" style="10" customWidth="1"/>
    <col min="13068" max="13068" width="17.28515625" style="10" customWidth="1"/>
    <col min="13069" max="13069" width="22.42578125" style="10" customWidth="1"/>
    <col min="13070" max="13070" width="17.28515625" style="10" customWidth="1"/>
    <col min="13071" max="13071" width="27.42578125" style="10" customWidth="1"/>
    <col min="13072" max="13072" width="29.5703125" style="10" bestFit="1" customWidth="1"/>
    <col min="13073" max="13321" width="8.85546875" style="10"/>
    <col min="13322" max="13322" width="22.42578125" style="10" customWidth="1"/>
    <col min="13323" max="13323" width="18.85546875" style="10" customWidth="1"/>
    <col min="13324" max="13324" width="17.28515625" style="10" customWidth="1"/>
    <col min="13325" max="13325" width="22.42578125" style="10" customWidth="1"/>
    <col min="13326" max="13326" width="17.28515625" style="10" customWidth="1"/>
    <col min="13327" max="13327" width="27.42578125" style="10" customWidth="1"/>
    <col min="13328" max="13328" width="29.5703125" style="10" bestFit="1" customWidth="1"/>
    <col min="13329" max="13577" width="8.85546875" style="10"/>
    <col min="13578" max="13578" width="22.42578125" style="10" customWidth="1"/>
    <col min="13579" max="13579" width="18.85546875" style="10" customWidth="1"/>
    <col min="13580" max="13580" width="17.28515625" style="10" customWidth="1"/>
    <col min="13581" max="13581" width="22.42578125" style="10" customWidth="1"/>
    <col min="13582" max="13582" width="17.28515625" style="10" customWidth="1"/>
    <col min="13583" max="13583" width="27.42578125" style="10" customWidth="1"/>
    <col min="13584" max="13584" width="29.5703125" style="10" bestFit="1" customWidth="1"/>
    <col min="13585" max="13833" width="8.85546875" style="10"/>
    <col min="13834" max="13834" width="22.42578125" style="10" customWidth="1"/>
    <col min="13835" max="13835" width="18.85546875" style="10" customWidth="1"/>
    <col min="13836" max="13836" width="17.28515625" style="10" customWidth="1"/>
    <col min="13837" max="13837" width="22.42578125" style="10" customWidth="1"/>
    <col min="13838" max="13838" width="17.28515625" style="10" customWidth="1"/>
    <col min="13839" max="13839" width="27.42578125" style="10" customWidth="1"/>
    <col min="13840" max="13840" width="29.5703125" style="10" bestFit="1" customWidth="1"/>
    <col min="13841" max="14089" width="8.85546875" style="10"/>
    <col min="14090" max="14090" width="22.42578125" style="10" customWidth="1"/>
    <col min="14091" max="14091" width="18.85546875" style="10" customWidth="1"/>
    <col min="14092" max="14092" width="17.28515625" style="10" customWidth="1"/>
    <col min="14093" max="14093" width="22.42578125" style="10" customWidth="1"/>
    <col min="14094" max="14094" width="17.28515625" style="10" customWidth="1"/>
    <col min="14095" max="14095" width="27.42578125" style="10" customWidth="1"/>
    <col min="14096" max="14096" width="29.5703125" style="10" bestFit="1" customWidth="1"/>
    <col min="14097" max="14345" width="8.85546875" style="10"/>
    <col min="14346" max="14346" width="22.42578125" style="10" customWidth="1"/>
    <col min="14347" max="14347" width="18.85546875" style="10" customWidth="1"/>
    <col min="14348" max="14348" width="17.28515625" style="10" customWidth="1"/>
    <col min="14349" max="14349" width="22.42578125" style="10" customWidth="1"/>
    <col min="14350" max="14350" width="17.28515625" style="10" customWidth="1"/>
    <col min="14351" max="14351" width="27.42578125" style="10" customWidth="1"/>
    <col min="14352" max="14352" width="29.5703125" style="10" bestFit="1" customWidth="1"/>
    <col min="14353" max="14601" width="8.85546875" style="10"/>
    <col min="14602" max="14602" width="22.42578125" style="10" customWidth="1"/>
    <col min="14603" max="14603" width="18.85546875" style="10" customWidth="1"/>
    <col min="14604" max="14604" width="17.28515625" style="10" customWidth="1"/>
    <col min="14605" max="14605" width="22.42578125" style="10" customWidth="1"/>
    <col min="14606" max="14606" width="17.28515625" style="10" customWidth="1"/>
    <col min="14607" max="14607" width="27.42578125" style="10" customWidth="1"/>
    <col min="14608" max="14608" width="29.5703125" style="10" bestFit="1" customWidth="1"/>
    <col min="14609" max="14857" width="8.85546875" style="10"/>
    <col min="14858" max="14858" width="22.42578125" style="10" customWidth="1"/>
    <col min="14859" max="14859" width="18.85546875" style="10" customWidth="1"/>
    <col min="14860" max="14860" width="17.28515625" style="10" customWidth="1"/>
    <col min="14861" max="14861" width="22.42578125" style="10" customWidth="1"/>
    <col min="14862" max="14862" width="17.28515625" style="10" customWidth="1"/>
    <col min="14863" max="14863" width="27.42578125" style="10" customWidth="1"/>
    <col min="14864" max="14864" width="29.5703125" style="10" bestFit="1" customWidth="1"/>
    <col min="14865" max="15113" width="8.85546875" style="10"/>
    <col min="15114" max="15114" width="22.42578125" style="10" customWidth="1"/>
    <col min="15115" max="15115" width="18.85546875" style="10" customWidth="1"/>
    <col min="15116" max="15116" width="17.28515625" style="10" customWidth="1"/>
    <col min="15117" max="15117" width="22.42578125" style="10" customWidth="1"/>
    <col min="15118" max="15118" width="17.28515625" style="10" customWidth="1"/>
    <col min="15119" max="15119" width="27.42578125" style="10" customWidth="1"/>
    <col min="15120" max="15120" width="29.5703125" style="10" bestFit="1" customWidth="1"/>
    <col min="15121" max="15369" width="8.85546875" style="10"/>
    <col min="15370" max="15370" width="22.42578125" style="10" customWidth="1"/>
    <col min="15371" max="15371" width="18.85546875" style="10" customWidth="1"/>
    <col min="15372" max="15372" width="17.28515625" style="10" customWidth="1"/>
    <col min="15373" max="15373" width="22.42578125" style="10" customWidth="1"/>
    <col min="15374" max="15374" width="17.28515625" style="10" customWidth="1"/>
    <col min="15375" max="15375" width="27.42578125" style="10" customWidth="1"/>
    <col min="15376" max="15376" width="29.5703125" style="10" bestFit="1" customWidth="1"/>
    <col min="15377" max="15625" width="8.85546875" style="10"/>
    <col min="15626" max="15626" width="22.42578125" style="10" customWidth="1"/>
    <col min="15627" max="15627" width="18.85546875" style="10" customWidth="1"/>
    <col min="15628" max="15628" width="17.28515625" style="10" customWidth="1"/>
    <col min="15629" max="15629" width="22.42578125" style="10" customWidth="1"/>
    <col min="15630" max="15630" width="17.28515625" style="10" customWidth="1"/>
    <col min="15631" max="15631" width="27.42578125" style="10" customWidth="1"/>
    <col min="15632" max="15632" width="29.5703125" style="10" bestFit="1" customWidth="1"/>
    <col min="15633" max="15881" width="8.85546875" style="10"/>
    <col min="15882" max="15882" width="22.42578125" style="10" customWidth="1"/>
    <col min="15883" max="15883" width="18.85546875" style="10" customWidth="1"/>
    <col min="15884" max="15884" width="17.28515625" style="10" customWidth="1"/>
    <col min="15885" max="15885" width="22.42578125" style="10" customWidth="1"/>
    <col min="15886" max="15886" width="17.28515625" style="10" customWidth="1"/>
    <col min="15887" max="15887" width="27.42578125" style="10" customWidth="1"/>
    <col min="15888" max="15888" width="29.5703125" style="10" bestFit="1" customWidth="1"/>
    <col min="15889" max="16137" width="8.85546875" style="10"/>
    <col min="16138" max="16138" width="22.42578125" style="10" customWidth="1"/>
    <col min="16139" max="16139" width="18.85546875" style="10" customWidth="1"/>
    <col min="16140" max="16140" width="17.28515625" style="10" customWidth="1"/>
    <col min="16141" max="16141" width="22.42578125" style="10" customWidth="1"/>
    <col min="16142" max="16142" width="17.28515625" style="10" customWidth="1"/>
    <col min="16143" max="16143" width="27.42578125" style="10" customWidth="1"/>
    <col min="16144" max="16144" width="29.5703125" style="10" bestFit="1" customWidth="1"/>
    <col min="16145" max="16384" width="8.85546875" style="10"/>
  </cols>
  <sheetData>
    <row r="1" spans="1:16" s="9" customFormat="1" x14ac:dyDescent="0.2"/>
    <row r="2" spans="1:16" s="9" customFormat="1" ht="26.25" x14ac:dyDescent="0.4">
      <c r="B2" s="108" t="s">
        <v>32</v>
      </c>
      <c r="C2" s="57"/>
      <c r="D2" s="57"/>
      <c r="E2" s="57"/>
    </row>
    <row r="3" spans="1:16" s="111" customFormat="1" ht="15.75" x14ac:dyDescent="0.25">
      <c r="B3" s="110" t="s">
        <v>50</v>
      </c>
      <c r="C3" s="112"/>
      <c r="D3" s="112"/>
      <c r="E3" s="112"/>
    </row>
    <row r="4" spans="1:16" s="111" customFormat="1" ht="15.75" x14ac:dyDescent="0.25">
      <c r="B4" s="110" t="s">
        <v>51</v>
      </c>
      <c r="C4" s="112"/>
      <c r="D4" s="112"/>
      <c r="E4" s="112"/>
    </row>
    <row r="5" spans="1:16" s="111" customFormat="1" ht="15.75" x14ac:dyDescent="0.25">
      <c r="B5" s="110" t="s">
        <v>52</v>
      </c>
      <c r="C5" s="112"/>
      <c r="D5" s="112"/>
      <c r="E5" s="112"/>
    </row>
    <row r="6" spans="1:16" s="111" customFormat="1" ht="15.75" x14ac:dyDescent="0.25">
      <c r="B6" s="110" t="s">
        <v>25</v>
      </c>
      <c r="C6" s="112"/>
      <c r="D6" s="112"/>
      <c r="E6" s="112"/>
    </row>
    <row r="7" spans="1:16" s="111" customFormat="1" ht="15.75" x14ac:dyDescent="0.25">
      <c r="B7" s="112" t="s">
        <v>26</v>
      </c>
      <c r="C7" s="112"/>
      <c r="D7" s="112"/>
      <c r="E7" s="112"/>
    </row>
    <row r="9" spans="1:16" ht="26.25" x14ac:dyDescent="0.4">
      <c r="B9" s="132" t="s">
        <v>3</v>
      </c>
      <c r="C9" s="9"/>
      <c r="D9" s="9"/>
      <c r="E9" s="9"/>
      <c r="F9" s="9"/>
      <c r="G9" s="9"/>
      <c r="H9" s="9"/>
      <c r="I9" s="9"/>
      <c r="J9" s="9"/>
      <c r="K9" s="9"/>
      <c r="L9" s="9"/>
      <c r="M9" s="9"/>
      <c r="N9" s="9"/>
      <c r="O9" s="9"/>
    </row>
    <row r="10" spans="1:16" ht="13.5" thickBot="1" x14ac:dyDescent="0.25">
      <c r="B10" s="9"/>
      <c r="C10" s="9"/>
      <c r="D10" s="9"/>
      <c r="E10" s="9"/>
      <c r="F10" s="9"/>
      <c r="G10" s="9"/>
      <c r="H10" s="9"/>
      <c r="I10" s="9"/>
      <c r="J10" s="9"/>
      <c r="K10" s="9"/>
      <c r="L10" s="9"/>
      <c r="M10" s="9"/>
      <c r="N10" s="9"/>
      <c r="O10" s="9"/>
    </row>
    <row r="11" spans="1:16" ht="48.6" customHeight="1" thickBot="1" x14ac:dyDescent="0.25">
      <c r="B11" s="270" t="s">
        <v>4</v>
      </c>
      <c r="C11" s="271"/>
      <c r="D11" s="141" t="str">
        <f>Quality!F18</f>
        <v>Supplier Name</v>
      </c>
      <c r="E11" s="141" t="str">
        <f>Quality!G18</f>
        <v>Supplier Name</v>
      </c>
      <c r="F11" s="141" t="str">
        <f>Quality!H18</f>
        <v>Supplier Name</v>
      </c>
      <c r="G11" s="141" t="str">
        <f>Quality!I18</f>
        <v>Supplier Name</v>
      </c>
      <c r="H11" s="141" t="str">
        <f>Quality!J18</f>
        <v>Supplier Name</v>
      </c>
      <c r="I11" s="141" t="str">
        <f>Quality!K18</f>
        <v>Supplier Name</v>
      </c>
      <c r="J11" s="141" t="str">
        <f>Quality!L18</f>
        <v>Supplier Name</v>
      </c>
      <c r="K11" s="141" t="str">
        <f>Quality!M18</f>
        <v>Supplier Name</v>
      </c>
      <c r="L11" s="141" t="str">
        <f>Quality!N18</f>
        <v>Supplier Name</v>
      </c>
      <c r="M11" s="58" t="e">
        <f>#REF!</f>
        <v>#REF!</v>
      </c>
      <c r="N11" s="59" t="e">
        <f>#REF!</f>
        <v>#REF!</v>
      </c>
      <c r="O11" s="60"/>
    </row>
    <row r="12" spans="1:16" ht="39" customHeight="1" x14ac:dyDescent="0.4">
      <c r="B12" s="272" t="s">
        <v>5</v>
      </c>
      <c r="C12" s="273"/>
      <c r="D12" s="133"/>
      <c r="E12" s="133"/>
      <c r="F12" s="133"/>
      <c r="G12" s="133"/>
      <c r="H12" s="134"/>
      <c r="I12" s="134"/>
      <c r="J12" s="133"/>
      <c r="K12" s="133"/>
      <c r="L12" s="135"/>
      <c r="M12" s="61"/>
      <c r="N12" s="62"/>
      <c r="O12" s="63"/>
    </row>
    <row r="13" spans="1:16" s="12" customFormat="1" ht="35.25" customHeight="1" thickBot="1" x14ac:dyDescent="0.25">
      <c r="A13" s="11"/>
      <c r="B13" s="278" t="s">
        <v>21</v>
      </c>
      <c r="C13" s="278"/>
      <c r="D13" s="74" t="e">
        <f>Quality!#REF!</f>
        <v>#REF!</v>
      </c>
      <c r="E13" s="74" t="e">
        <f>Quality!#REF!</f>
        <v>#REF!</v>
      </c>
      <c r="F13" s="74" t="e">
        <f>Quality!#REF!</f>
        <v>#REF!</v>
      </c>
      <c r="G13" s="74" t="e">
        <f>Quality!#REF!</f>
        <v>#REF!</v>
      </c>
      <c r="H13" s="74" t="e">
        <f>Quality!#REF!</f>
        <v>#REF!</v>
      </c>
      <c r="I13" s="74" t="e">
        <f>Quality!#REF!</f>
        <v>#REF!</v>
      </c>
      <c r="J13" s="74" t="e">
        <f>Quality!#REF!</f>
        <v>#REF!</v>
      </c>
      <c r="K13" s="74" t="e">
        <f>Quality!#REF!</f>
        <v>#REF!</v>
      </c>
      <c r="L13" s="74" t="e">
        <f>Quality!#REF!</f>
        <v>#REF!</v>
      </c>
      <c r="M13" s="65" t="e">
        <f>Quality!#REF!</f>
        <v>#REF!</v>
      </c>
      <c r="N13" s="64" t="e">
        <f>Quality!#REF!</f>
        <v>#REF!</v>
      </c>
      <c r="O13" s="66"/>
      <c r="P13" s="14"/>
    </row>
    <row r="14" spans="1:16" s="12" customFormat="1" ht="25.9" customHeight="1" x14ac:dyDescent="0.2">
      <c r="A14" s="11"/>
      <c r="B14" s="274" t="s">
        <v>6</v>
      </c>
      <c r="C14" s="275"/>
      <c r="D14" s="136"/>
      <c r="E14" s="137"/>
      <c r="F14" s="137"/>
      <c r="G14" s="137"/>
      <c r="H14" s="137"/>
      <c r="I14" s="137"/>
      <c r="J14" s="137"/>
      <c r="K14" s="137"/>
      <c r="L14" s="137"/>
      <c r="M14" s="67"/>
      <c r="N14" s="68"/>
      <c r="O14" s="90" t="s">
        <v>7</v>
      </c>
      <c r="P14" s="11"/>
    </row>
    <row r="15" spans="1:16" s="12" customFormat="1" ht="19.5" customHeight="1" x14ac:dyDescent="0.2">
      <c r="A15" s="11"/>
      <c r="B15" s="278" t="s">
        <v>8</v>
      </c>
      <c r="C15" s="278"/>
      <c r="D15" s="89"/>
      <c r="E15" s="89"/>
      <c r="F15" s="89"/>
      <c r="G15" s="89"/>
      <c r="H15" s="89"/>
      <c r="I15" s="89"/>
      <c r="J15" s="89"/>
      <c r="K15" s="89"/>
      <c r="L15" s="89"/>
      <c r="M15" s="70">
        <v>0</v>
      </c>
      <c r="N15" s="69">
        <v>0</v>
      </c>
      <c r="O15" s="71"/>
      <c r="P15" s="14"/>
    </row>
    <row r="16" spans="1:16" s="12" customFormat="1" ht="19.5" customHeight="1" x14ac:dyDescent="0.2">
      <c r="A16" s="11"/>
      <c r="B16" s="280" t="s">
        <v>9</v>
      </c>
      <c r="C16" s="280"/>
      <c r="D16" s="138"/>
      <c r="E16" s="139"/>
      <c r="F16" s="139"/>
      <c r="G16" s="139"/>
      <c r="H16" s="139"/>
      <c r="I16" s="139"/>
      <c r="J16" s="139"/>
      <c r="K16" s="139"/>
      <c r="L16" s="139"/>
      <c r="M16" s="73">
        <v>80</v>
      </c>
      <c r="N16" s="72">
        <v>80</v>
      </c>
      <c r="O16" s="122"/>
      <c r="P16" s="50"/>
    </row>
    <row r="17" spans="1:16" s="12" customFormat="1" ht="45" customHeight="1" x14ac:dyDescent="0.2">
      <c r="A17" s="11"/>
      <c r="B17" s="279" t="s">
        <v>22</v>
      </c>
      <c r="C17" s="279"/>
      <c r="D17" s="74" t="e">
        <f t="shared" ref="D17:E17" si="0">D18</f>
        <v>#DIV/0!</v>
      </c>
      <c r="E17" s="74" t="e">
        <f t="shared" si="0"/>
        <v>#DIV/0!</v>
      </c>
      <c r="F17" s="74" t="e">
        <f t="shared" ref="F17:N17" si="1">F18</f>
        <v>#DIV/0!</v>
      </c>
      <c r="G17" s="74" t="e">
        <f t="shared" si="1"/>
        <v>#DIV/0!</v>
      </c>
      <c r="H17" s="74" t="e">
        <f t="shared" si="1"/>
        <v>#DIV/0!</v>
      </c>
      <c r="I17" s="74" t="e">
        <f t="shared" si="1"/>
        <v>#DIV/0!</v>
      </c>
      <c r="J17" s="74" t="e">
        <f t="shared" si="1"/>
        <v>#DIV/0!</v>
      </c>
      <c r="K17" s="74" t="e">
        <f t="shared" si="1"/>
        <v>#DIV/0!</v>
      </c>
      <c r="L17" s="74" t="e">
        <f t="shared" si="1"/>
        <v>#DIV/0!</v>
      </c>
      <c r="M17" s="75" t="e">
        <f t="shared" si="1"/>
        <v>#DIV/0!</v>
      </c>
      <c r="N17" s="76" t="e">
        <f t="shared" si="1"/>
        <v>#DIV/0!</v>
      </c>
      <c r="O17" s="77"/>
      <c r="P17" s="50"/>
    </row>
    <row r="18" spans="1:16" s="12" customFormat="1" ht="37.5" customHeight="1" thickBot="1" x14ac:dyDescent="0.25">
      <c r="A18" s="11"/>
      <c r="B18" s="279" t="s">
        <v>10</v>
      </c>
      <c r="C18" s="279"/>
      <c r="D18" s="74" t="e">
        <f t="shared" ref="D18:E18" si="2">$O$15/D15*D16</f>
        <v>#DIV/0!</v>
      </c>
      <c r="E18" s="74" t="e">
        <f t="shared" si="2"/>
        <v>#DIV/0!</v>
      </c>
      <c r="F18" s="74" t="e">
        <f t="shared" ref="F18:L18" si="3">$O$15/F15*F16</f>
        <v>#DIV/0!</v>
      </c>
      <c r="G18" s="74" t="e">
        <f t="shared" si="3"/>
        <v>#DIV/0!</v>
      </c>
      <c r="H18" s="74" t="e">
        <f t="shared" si="3"/>
        <v>#DIV/0!</v>
      </c>
      <c r="I18" s="74" t="e">
        <f t="shared" si="3"/>
        <v>#DIV/0!</v>
      </c>
      <c r="J18" s="74" t="e">
        <f t="shared" si="3"/>
        <v>#DIV/0!</v>
      </c>
      <c r="K18" s="74" t="e">
        <f t="shared" si="3"/>
        <v>#DIV/0!</v>
      </c>
      <c r="L18" s="74" t="e">
        <f t="shared" si="3"/>
        <v>#DIV/0!</v>
      </c>
      <c r="M18" s="78" t="e">
        <f t="shared" ref="M18:N18" si="4">$O$15/M15*M16</f>
        <v>#DIV/0!</v>
      </c>
      <c r="N18" s="79" t="e">
        <f t="shared" si="4"/>
        <v>#DIV/0!</v>
      </c>
      <c r="O18" s="80"/>
      <c r="P18" s="51"/>
    </row>
    <row r="19" spans="1:16" s="11" customFormat="1" ht="16.5" thickBot="1" x14ac:dyDescent="0.25">
      <c r="B19" s="143"/>
      <c r="C19" s="142"/>
      <c r="D19" s="74"/>
      <c r="E19" s="74"/>
      <c r="F19" s="74"/>
      <c r="G19" s="74"/>
      <c r="H19" s="74"/>
      <c r="I19" s="74"/>
      <c r="J19" s="74"/>
      <c r="K19" s="74"/>
      <c r="L19" s="74"/>
      <c r="M19" s="81"/>
      <c r="N19" s="82"/>
      <c r="O19" s="83"/>
    </row>
    <row r="20" spans="1:16" s="12" customFormat="1" ht="26.25" x14ac:dyDescent="0.2">
      <c r="A20" s="11"/>
      <c r="B20" s="274" t="s">
        <v>11</v>
      </c>
      <c r="C20" s="275"/>
      <c r="D20" s="137"/>
      <c r="E20" s="137"/>
      <c r="F20" s="137"/>
      <c r="G20" s="137"/>
      <c r="H20" s="137"/>
      <c r="I20" s="137"/>
      <c r="J20" s="137"/>
      <c r="K20" s="137"/>
      <c r="L20" s="137"/>
      <c r="M20" s="67"/>
      <c r="N20" s="84"/>
      <c r="O20" s="80"/>
      <c r="P20" s="11"/>
    </row>
    <row r="21" spans="1:16" s="12" customFormat="1" ht="36" customHeight="1" thickBot="1" x14ac:dyDescent="0.25">
      <c r="A21" s="11"/>
      <c r="B21" s="279" t="s">
        <v>23</v>
      </c>
      <c r="C21" s="279"/>
      <c r="D21" s="74" t="e">
        <f t="shared" ref="D21:E21" si="5">D13+D18</f>
        <v>#REF!</v>
      </c>
      <c r="E21" s="74" t="e">
        <f t="shared" si="5"/>
        <v>#REF!</v>
      </c>
      <c r="F21" s="74" t="e">
        <f t="shared" ref="F21:N21" si="6">F13+F18</f>
        <v>#REF!</v>
      </c>
      <c r="G21" s="74" t="e">
        <f t="shared" si="6"/>
        <v>#REF!</v>
      </c>
      <c r="H21" s="74" t="e">
        <f t="shared" si="6"/>
        <v>#REF!</v>
      </c>
      <c r="I21" s="74" t="e">
        <f t="shared" si="6"/>
        <v>#REF!</v>
      </c>
      <c r="J21" s="74" t="e">
        <f t="shared" si="6"/>
        <v>#REF!</v>
      </c>
      <c r="K21" s="74" t="e">
        <f t="shared" si="6"/>
        <v>#REF!</v>
      </c>
      <c r="L21" s="74" t="e">
        <f t="shared" si="6"/>
        <v>#REF!</v>
      </c>
      <c r="M21" s="85" t="e">
        <f t="shared" si="6"/>
        <v>#REF!</v>
      </c>
      <c r="N21" s="86" t="e">
        <f t="shared" si="6"/>
        <v>#REF!</v>
      </c>
      <c r="O21" s="80"/>
      <c r="P21" s="11"/>
    </row>
    <row r="22" spans="1:16" ht="46.5" customHeight="1" thickBot="1" x14ac:dyDescent="0.4">
      <c r="B22" s="276" t="s">
        <v>12</v>
      </c>
      <c r="C22" s="277"/>
      <c r="D22" s="140" t="e">
        <f>RANK(D21,$D$21:$G$21)</f>
        <v>#REF!</v>
      </c>
      <c r="E22" s="140" t="e">
        <f>RANK(E21,$D$21:$G$21)</f>
        <v>#REF!</v>
      </c>
      <c r="F22" s="140" t="e">
        <f>RANK(F21,$D$21:$G$21)</f>
        <v>#REF!</v>
      </c>
      <c r="G22" s="140" t="e">
        <f>RANK(G21,$D$21:$G$21)</f>
        <v>#REF!</v>
      </c>
      <c r="H22" s="140" t="e">
        <f t="shared" ref="H22:L22" si="7">RANK(H21,$D$21:$F$21)</f>
        <v>#REF!</v>
      </c>
      <c r="I22" s="140" t="e">
        <f t="shared" si="7"/>
        <v>#REF!</v>
      </c>
      <c r="J22" s="140" t="e">
        <f t="shared" si="7"/>
        <v>#REF!</v>
      </c>
      <c r="K22" s="140" t="e">
        <f t="shared" si="7"/>
        <v>#REF!</v>
      </c>
      <c r="L22" s="140" t="e">
        <f t="shared" si="7"/>
        <v>#REF!</v>
      </c>
      <c r="M22" s="87">
        <v>0</v>
      </c>
      <c r="N22" s="88">
        <v>0</v>
      </c>
      <c r="O22" s="77"/>
    </row>
    <row r="23" spans="1:16" s="9" customFormat="1" x14ac:dyDescent="0.2">
      <c r="B23" s="45"/>
      <c r="C23" s="45"/>
      <c r="D23" s="45"/>
      <c r="E23" s="45"/>
      <c r="F23" s="45"/>
      <c r="G23" s="45"/>
      <c r="H23" s="45"/>
      <c r="I23" s="45"/>
      <c r="J23" s="45"/>
      <c r="K23" s="45"/>
      <c r="L23" s="45"/>
    </row>
    <row r="24" spans="1:16" s="9" customFormat="1" x14ac:dyDescent="0.2"/>
    <row r="25" spans="1:16" s="9" customFormat="1" x14ac:dyDescent="0.2"/>
    <row r="26" spans="1:16" s="9" customFormat="1" x14ac:dyDescent="0.2"/>
    <row r="27" spans="1:16" s="9" customFormat="1" x14ac:dyDescent="0.2"/>
  </sheetData>
  <customSheetViews>
    <customSheetView guid="{DE516BAA-9AC3-4A88-8E07-396C9687E69E}" scale="85" showPageBreaks="1" fitToPage="1" printArea="1" hiddenColumns="1" view="pageBreakPreview" topLeftCell="A8">
      <selection activeCell="D9" sqref="D9"/>
      <pageMargins left="0.7" right="0.7" top="0.75" bottom="0.75" header="0.3" footer="0.3"/>
      <pageSetup paperSize="9" scale="35" orientation="landscape" r:id="rId1"/>
      <headerFooter>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mergeCells count="11">
    <mergeCell ref="B11:C11"/>
    <mergeCell ref="B12:C12"/>
    <mergeCell ref="B14:C14"/>
    <mergeCell ref="B20:C20"/>
    <mergeCell ref="B22:C22"/>
    <mergeCell ref="B13:C13"/>
    <mergeCell ref="B15:C15"/>
    <mergeCell ref="B17:C17"/>
    <mergeCell ref="B16:C16"/>
    <mergeCell ref="B18:C18"/>
    <mergeCell ref="B21:C21"/>
  </mergeCells>
  <pageMargins left="0.7" right="0.7" top="0.75" bottom="0.75" header="0.3" footer="0.3"/>
  <pageSetup paperSize="9" scale="36" orientation="landscape" r:id="rId2"/>
  <headerFooter>
    <oddFooter>&amp;C&amp;"Calibri"&amp;11&amp;K000000&amp;"arial,Bold"&amp;10&amp;KFF0000OFFICIAL SENSITIVE - COMMERCIAL_x000D_&amp;1#&amp;"Calibri"&amp;12&amp;K0078D7OFFICIAL</oddFooter>
    <evenFooter>&amp;C&amp;"arial,Bold"&amp;10&amp;KFF0000OFFICIAL SENSITIVE - COMMERCIAL</evenFooter>
    <firstFooter>&amp;C&amp;"arial,Bold"&amp;10&amp;KFF0000OFFICIAL SENSITIVE - COMMERCIAL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4B538-562C-46D1-A697-0354FA77E5BD}">
  <dimension ref="A1:A26"/>
  <sheetViews>
    <sheetView workbookViewId="0">
      <selection activeCell="B5" sqref="B5"/>
    </sheetView>
  </sheetViews>
  <sheetFormatPr defaultRowHeight="12.75" x14ac:dyDescent="0.2"/>
  <cols>
    <col min="1" max="1" width="118" customWidth="1"/>
    <col min="2" max="2" width="128.85546875" customWidth="1"/>
  </cols>
  <sheetData>
    <row r="1" spans="1:1" ht="18.75" thickBot="1" x14ac:dyDescent="0.3">
      <c r="A1" s="148" t="s">
        <v>58</v>
      </c>
    </row>
    <row r="2" spans="1:1" ht="30.75" customHeight="1" x14ac:dyDescent="0.25">
      <c r="A2" s="155" t="s">
        <v>60</v>
      </c>
    </row>
    <row r="3" spans="1:1" ht="45" x14ac:dyDescent="0.2">
      <c r="A3" s="149" t="s">
        <v>59</v>
      </c>
    </row>
    <row r="4" spans="1:1" ht="60.75" x14ac:dyDescent="0.2">
      <c r="A4" s="149" t="s">
        <v>69</v>
      </c>
    </row>
    <row r="5" spans="1:1" ht="30" x14ac:dyDescent="0.2">
      <c r="A5" s="149" t="s">
        <v>61</v>
      </c>
    </row>
    <row r="6" spans="1:1" ht="15" x14ac:dyDescent="0.2">
      <c r="A6" s="150" t="s">
        <v>62</v>
      </c>
    </row>
    <row r="7" spans="1:1" ht="15" x14ac:dyDescent="0.2">
      <c r="A7" s="150" t="s">
        <v>64</v>
      </c>
    </row>
    <row r="8" spans="1:1" ht="15" x14ac:dyDescent="0.2">
      <c r="A8" s="150" t="s">
        <v>63</v>
      </c>
    </row>
    <row r="9" spans="1:1" ht="23.25" customHeight="1" thickBot="1" x14ac:dyDescent="0.25">
      <c r="A9" s="151" t="s">
        <v>65</v>
      </c>
    </row>
    <row r="10" spans="1:1" ht="30" customHeight="1" x14ac:dyDescent="0.2">
      <c r="A10" s="156" t="s">
        <v>66</v>
      </c>
    </row>
    <row r="11" spans="1:1" ht="30" x14ac:dyDescent="0.2">
      <c r="A11" s="149" t="s">
        <v>67</v>
      </c>
    </row>
    <row r="12" spans="1:1" ht="45" x14ac:dyDescent="0.2">
      <c r="A12" s="149" t="s">
        <v>68</v>
      </c>
    </row>
    <row r="13" spans="1:1" ht="30.75" thickBot="1" x14ac:dyDescent="0.25">
      <c r="A13" s="151" t="s">
        <v>70</v>
      </c>
    </row>
    <row r="14" spans="1:1" ht="36" customHeight="1" thickBot="1" x14ac:dyDescent="0.3">
      <c r="A14" s="157" t="s">
        <v>83</v>
      </c>
    </row>
    <row r="15" spans="1:1" ht="90" x14ac:dyDescent="0.2">
      <c r="A15" s="152" t="s">
        <v>71</v>
      </c>
    </row>
    <row r="16" spans="1:1" ht="30" x14ac:dyDescent="0.2">
      <c r="A16" s="153" t="s">
        <v>72</v>
      </c>
    </row>
    <row r="17" spans="1:1" ht="30" x14ac:dyDescent="0.2">
      <c r="A17" s="153" t="s">
        <v>73</v>
      </c>
    </row>
    <row r="18" spans="1:1" ht="30" x14ac:dyDescent="0.2">
      <c r="A18" s="153" t="s">
        <v>74</v>
      </c>
    </row>
    <row r="19" spans="1:1" ht="75" x14ac:dyDescent="0.2">
      <c r="A19" s="153" t="s">
        <v>75</v>
      </c>
    </row>
    <row r="20" spans="1:1" ht="30" x14ac:dyDescent="0.2">
      <c r="A20" s="153" t="s">
        <v>76</v>
      </c>
    </row>
    <row r="21" spans="1:1" ht="30" x14ac:dyDescent="0.2">
      <c r="A21" s="153" t="s">
        <v>77</v>
      </c>
    </row>
    <row r="22" spans="1:1" ht="15" x14ac:dyDescent="0.2">
      <c r="A22" s="153" t="s">
        <v>78</v>
      </c>
    </row>
    <row r="23" spans="1:1" ht="15" x14ac:dyDescent="0.2">
      <c r="A23" s="153" t="s">
        <v>79</v>
      </c>
    </row>
    <row r="24" spans="1:1" ht="45" x14ac:dyDescent="0.2">
      <c r="A24" s="153" t="s">
        <v>80</v>
      </c>
    </row>
    <row r="25" spans="1:1" ht="45" x14ac:dyDescent="0.2">
      <c r="A25" s="153" t="s">
        <v>81</v>
      </c>
    </row>
    <row r="26" spans="1:1" ht="30.75" thickBot="1" x14ac:dyDescent="0.25">
      <c r="A26" s="154" t="s">
        <v>82</v>
      </c>
    </row>
  </sheetData>
  <pageMargins left="0.7" right="0.7" top="0.75" bottom="0.75" header="0.3" footer="0.3"/>
  <pageSetup paperSize="126"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workbookViewId="0">
      <selection activeCell="B7" sqref="B7"/>
    </sheetView>
  </sheetViews>
  <sheetFormatPr defaultColWidth="173.28515625" defaultRowHeight="12.75" x14ac:dyDescent="0.2"/>
  <cols>
    <col min="1" max="16384" width="173.28515625" style="52"/>
  </cols>
  <sheetData>
    <row r="1" spans="1:1" ht="30.75" customHeight="1" x14ac:dyDescent="0.2">
      <c r="A1" s="147" t="s">
        <v>53</v>
      </c>
    </row>
    <row r="2" spans="1:1" ht="15" x14ac:dyDescent="0.2">
      <c r="A2" s="56"/>
    </row>
    <row r="3" spans="1:1" ht="45" x14ac:dyDescent="0.2">
      <c r="A3" s="56" t="s">
        <v>54</v>
      </c>
    </row>
    <row r="4" spans="1:1" ht="15" x14ac:dyDescent="0.2">
      <c r="A4" s="56"/>
    </row>
    <row r="5" spans="1:1" ht="30" x14ac:dyDescent="0.2">
      <c r="A5" s="56" t="s">
        <v>55</v>
      </c>
    </row>
    <row r="6" spans="1:1" ht="15" x14ac:dyDescent="0.2">
      <c r="A6" s="56"/>
    </row>
    <row r="7" spans="1:1" ht="60" x14ac:dyDescent="0.2">
      <c r="A7" s="56" t="s">
        <v>56</v>
      </c>
    </row>
    <row r="8" spans="1:1" ht="15" x14ac:dyDescent="0.2">
      <c r="A8" s="56"/>
    </row>
    <row r="9" spans="1:1" ht="15" x14ac:dyDescent="0.2">
      <c r="A9" s="56" t="s">
        <v>57</v>
      </c>
    </row>
    <row r="10" spans="1:1" ht="15" x14ac:dyDescent="0.2">
      <c r="A10" s="56"/>
    </row>
    <row r="11" spans="1:1" ht="15" x14ac:dyDescent="0.2">
      <c r="A11" s="144"/>
    </row>
    <row r="12" spans="1:1" ht="15" x14ac:dyDescent="0.2">
      <c r="A12" s="145"/>
    </row>
    <row r="13" spans="1:1" x14ac:dyDescent="0.2">
      <c r="A13" s="146"/>
    </row>
  </sheetData>
  <customSheetViews>
    <customSheetView guid="{DE516BAA-9AC3-4A88-8E07-396C9687E69E}">
      <pageMargins left="0.7" right="0.7" top="0.75" bottom="0.75" header="0.3" footer="0.3"/>
      <pageSetup paperSize="9" orientation="portrait" r:id="rId1"/>
      <headerFooter>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pageMargins left="0.7" right="0.7" top="0.75" bottom="0.75" header="0.3" footer="0.3"/>
  <pageSetup paperSize="9" orientation="portrait" r:id="rId2"/>
  <headerFooter>
    <oddFooter>&amp;C&amp;"arial,Bold"&amp;10&amp;KFF0000OFFICIAL SENSITIVE - COMMERCIAL</oddFooter>
    <evenFooter>&amp;C&amp;"arial,Bold"&amp;10&amp;KFF0000OFFICIAL SENSITIVE - COMMERCIAL</evenFooter>
    <firstFooter>&amp;C&amp;"arial,Bold"&amp;10&amp;KFF0000OFFICIAL SENSITIVE - COMMERCIAL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election activeCell="H38" sqref="H38"/>
    </sheetView>
  </sheetViews>
  <sheetFormatPr defaultColWidth="9.140625" defaultRowHeight="12.75" x14ac:dyDescent="0.2"/>
  <cols>
    <col min="1" max="1" width="4.42578125" style="55" customWidth="1"/>
    <col min="2" max="2" width="31.5703125" style="53" bestFit="1" customWidth="1"/>
    <col min="3" max="16384" width="9.140625" style="53"/>
  </cols>
  <sheetData>
    <row r="1" spans="1:2" ht="15" x14ac:dyDescent="0.25">
      <c r="A1" s="93">
        <v>5</v>
      </c>
      <c r="B1" s="94" t="s">
        <v>87</v>
      </c>
    </row>
    <row r="2" spans="1:2" ht="15" x14ac:dyDescent="0.25">
      <c r="A2" s="93">
        <v>4</v>
      </c>
      <c r="B2" s="94" t="s">
        <v>92</v>
      </c>
    </row>
    <row r="3" spans="1:2" ht="15" x14ac:dyDescent="0.25">
      <c r="A3" s="93">
        <v>3</v>
      </c>
      <c r="B3" s="94" t="s">
        <v>90</v>
      </c>
    </row>
    <row r="4" spans="1:2" ht="30" x14ac:dyDescent="0.25">
      <c r="A4" s="93">
        <v>2</v>
      </c>
      <c r="B4" s="162" t="s">
        <v>91</v>
      </c>
    </row>
    <row r="5" spans="1:2" ht="15" x14ac:dyDescent="0.25">
      <c r="A5" s="93">
        <v>1</v>
      </c>
      <c r="B5" s="94" t="s">
        <v>88</v>
      </c>
    </row>
    <row r="6" spans="1:2" ht="15" x14ac:dyDescent="0.25">
      <c r="A6" s="93">
        <v>0</v>
      </c>
      <c r="B6" s="94" t="s">
        <v>89</v>
      </c>
    </row>
    <row r="7" spans="1:2" x14ac:dyDescent="0.2">
      <c r="A7" s="54"/>
    </row>
  </sheetData>
  <customSheetViews>
    <customSheetView guid="{DE516BAA-9AC3-4A88-8E07-396C9687E69E}">
      <pageMargins left="0.7" right="0.7" top="0.75" bottom="0.75" header="0.3" footer="0.3"/>
      <pageSetup paperSize="9" orientation="portrait" r:id="rId1"/>
      <headerFooter>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pageMargins left="0.7" right="0.7" top="0.75" bottom="0.75" header="0.3" footer="0.3"/>
  <pageSetup paperSize="9" orientation="portrait" r:id="rId2"/>
  <headerFooter>
    <oddFooter>&amp;C&amp;"arial,Bold"&amp;10&amp;KFF0000OFFICIAL SENSITIVE - COMMERCIAL</oddFooter>
    <evenFooter>&amp;C&amp;"arial,Bold"&amp;10&amp;KFF0000OFFICIAL SENSITIVE - COMMERCIAL</evenFooter>
    <firstFooter>&amp;C&amp;"arial,Bold"&amp;10&amp;KFF0000OFFICIAL SENSITIVE - COMMERCIAL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6B1102FE7E354AAE8831430F1D3896" ma:contentTypeVersion="5" ma:contentTypeDescription="Create a new document." ma:contentTypeScope="" ma:versionID="da82b90d4cd800eef4ba688815bd7319">
  <xsd:schema xmlns:xsd="http://www.w3.org/2001/XMLSchema" xmlns:xs="http://www.w3.org/2001/XMLSchema" xmlns:p="http://schemas.microsoft.com/office/2006/metadata/properties" xmlns:ns3="c82a606a-0634-4255-bfd7-9dcc56a90673" targetNamespace="http://schemas.microsoft.com/office/2006/metadata/properties" ma:root="true" ma:fieldsID="b6299ec4179a6fb5bde782f7c523d30c" ns3:_="">
    <xsd:import namespace="c82a606a-0634-4255-bfd7-9dcc56a9067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a606a-0634-4255-bfd7-9dcc56a90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A23D844-F76E-49A0-A51E-D9B21159F4A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c82a606a-0634-4255-bfd7-9dcc56a9067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C770F88-B689-4CAD-B065-6E6EA7988EC2}">
  <ds:schemaRefs>
    <ds:schemaRef ds:uri="http://schemas.microsoft.com/sharepoint/v3/contenttype/forms"/>
  </ds:schemaRefs>
</ds:datastoreItem>
</file>

<file path=customXml/itemProps3.xml><?xml version="1.0" encoding="utf-8"?>
<ds:datastoreItem xmlns:ds="http://schemas.openxmlformats.org/officeDocument/2006/customXml" ds:itemID="{435CE8EB-E091-476C-AE3D-EE5F91D31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a606a-0634-4255-bfd7-9dcc56a906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DF8211-12CE-4F7B-8B7E-C700AF64443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Quality</vt:lpstr>
      <vt:lpstr>Sheet1</vt:lpstr>
      <vt:lpstr>Price</vt:lpstr>
      <vt:lpstr>Tender Evaluation Matrix</vt:lpstr>
      <vt:lpstr>Supplier Accounts </vt:lpstr>
      <vt:lpstr>Further Guidance</vt:lpstr>
      <vt:lpstr>Sheet2</vt:lpstr>
      <vt:lpstr>Quality!_Toc251227530</vt:lpstr>
      <vt:lpstr>Price!Print_Area</vt:lpstr>
      <vt:lpstr>Quality!Print_Area</vt:lpstr>
      <vt:lpstr>'Tender Evaluation Matrix'!Print_Area</vt:lpstr>
      <vt:lpstr>Quality!Print_Titles</vt:lpstr>
    </vt:vector>
  </TitlesOfParts>
  <Company>TEP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Log_Electrolux Utilities</dc:title>
  <dc:creator>beverleyn</dc:creator>
  <cp:lastModifiedBy>Lisa Gore</cp:lastModifiedBy>
  <cp:lastPrinted>2021-10-19T21:11:33Z</cp:lastPrinted>
  <dcterms:created xsi:type="dcterms:W3CDTF">2011-10-14T14:35:03Z</dcterms:created>
  <dcterms:modified xsi:type="dcterms:W3CDTF">2021-11-18T17:21:19Z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TEP Document</vt:lpwstr>
  </property>
  <property fmtid="{D5CDD505-2E9C-101B-9397-08002B2CF9AE}" pid="3" name="ContentTypeId">
    <vt:lpwstr>0x010100006B1102FE7E354AAE8831430F1D3896</vt:lpwstr>
  </property>
  <property fmtid="{D5CDD505-2E9C-101B-9397-08002B2CF9AE}" pid="4" name="Skills Team">
    <vt:lpwstr>21;#Management Team|5ee880ae-0c43-4371-8ce8-f66e63b32563</vt:lpwstr>
  </property>
  <property fmtid="{D5CDD505-2E9C-101B-9397-08002B2CF9AE}" pid="5" name="Project Aspect">
    <vt:lpwstr>22;#Contract Document|cafdeb75-eadb-45f1-b0fd-1df0488a3b13</vt:lpwstr>
  </property>
  <property fmtid="{D5CDD505-2E9C-101B-9397-08002B2CF9AE}" pid="6" name="TitusGUID">
    <vt:lpwstr>099145ad-ebbb-4912-a24b-b1dc9c7ffbec</vt:lpwstr>
  </property>
  <property fmtid="{D5CDD505-2E9C-101B-9397-08002B2CF9AE}" pid="7" name="HCAGPMS">
    <vt:lpwstr>OFFICIAL SENSITIVE</vt:lpwstr>
  </property>
  <property fmtid="{D5CDD505-2E9C-101B-9397-08002B2CF9AE}" pid="8" name="HCADescriptor - Official Sensitive">
    <vt:lpwstr>COMMERCIAL</vt:lpwstr>
  </property>
  <property fmtid="{D5CDD505-2E9C-101B-9397-08002B2CF9AE}" pid="9" name="MSIP_Label_727fb50e-81d5-40a5-b712-4eff31972ce4_Enabled">
    <vt:lpwstr>True</vt:lpwstr>
  </property>
  <property fmtid="{D5CDD505-2E9C-101B-9397-08002B2CF9AE}" pid="10" name="MSIP_Label_727fb50e-81d5-40a5-b712-4eff31972ce4_SiteId">
    <vt:lpwstr>faa8e269-0811-4538-82e7-4d29009219bf</vt:lpwstr>
  </property>
  <property fmtid="{D5CDD505-2E9C-101B-9397-08002B2CF9AE}" pid="11" name="MSIP_Label_727fb50e-81d5-40a5-b712-4eff31972ce4_Owner">
    <vt:lpwstr>Catherine.Steele@homesengland.gov.uk</vt:lpwstr>
  </property>
  <property fmtid="{D5CDD505-2E9C-101B-9397-08002B2CF9AE}" pid="12" name="MSIP_Label_727fb50e-81d5-40a5-b712-4eff31972ce4_SetDate">
    <vt:lpwstr>2019-10-08T10:58:00.2733210Z</vt:lpwstr>
  </property>
  <property fmtid="{D5CDD505-2E9C-101B-9397-08002B2CF9AE}" pid="13" name="MSIP_Label_727fb50e-81d5-40a5-b712-4eff31972ce4_Name">
    <vt:lpwstr>Official</vt:lpwstr>
  </property>
  <property fmtid="{D5CDD505-2E9C-101B-9397-08002B2CF9AE}" pid="14" name="MSIP_Label_727fb50e-81d5-40a5-b712-4eff31972ce4_Application">
    <vt:lpwstr>Microsoft Azure Information Protection</vt:lpwstr>
  </property>
  <property fmtid="{D5CDD505-2E9C-101B-9397-08002B2CF9AE}" pid="15" name="MSIP_Label_727fb50e-81d5-40a5-b712-4eff31972ce4_ActionId">
    <vt:lpwstr>da7c0e57-47e3-437d-85e9-90098f67c649</vt:lpwstr>
  </property>
  <property fmtid="{D5CDD505-2E9C-101B-9397-08002B2CF9AE}" pid="16" name="MSIP_Label_727fb50e-81d5-40a5-b712-4eff31972ce4_Extended_MSFT_Method">
    <vt:lpwstr>Automatic</vt:lpwstr>
  </property>
  <property fmtid="{D5CDD505-2E9C-101B-9397-08002B2CF9AE}" pid="17" name="Sensitivity">
    <vt:lpwstr>Official</vt:lpwstr>
  </property>
</Properties>
</file>