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MD Support\Project Management\Procurement Team\Shared\Tenders\14 Customer Services\External Printing 2018\Tender Docs\New Procurement\Finished\"/>
    </mc:Choice>
  </mc:AlternateContent>
  <workbookProtection workbookAlgorithmName="SHA-512" workbookHashValue="Rtuk3cJH6Xb7DH1++w/4Rx8BhNZOr2QBz3DkqEKbQ263JXowyykHcxdQA3xEtXVZq6kM11jW2csg9khiCahTUw==" workbookSaltValue="Whe/OefszEjxuLAljv2oqg==" workbookSpinCount="100000" lockStructure="1"/>
  <bookViews>
    <workbookView xWindow="0" yWindow="0" windowWidth="28800" windowHeight="14235" tabRatio="921"/>
  </bookViews>
  <sheets>
    <sheet name="Cover Sheet" sheetId="19" r:id="rId1"/>
    <sheet name="Print - Bulk &amp; Jobbing" sheetId="3" r:id="rId2"/>
    <sheet name="Print - Display" sheetId="7" r:id="rId3"/>
    <sheet name="Print - Envelopes" sheetId="1" r:id="rId4"/>
    <sheet name="Print - Electoral" sheetId="16" r:id="rId5"/>
    <sheet name="Hybrid Mail" sheetId="20" r:id="rId6"/>
    <sheet name="Bulk Mail" sheetId="21" r:id="rId7"/>
    <sheet name="MFD" sheetId="23" r:id="rId8"/>
    <sheet name="Other Costs" sheetId="22" r:id="rId9"/>
    <sheet name="Summary" sheetId="24" r:id="rId10"/>
    <sheet name="Rebate Proposals" sheetId="25" r:id="rId11"/>
  </sheets>
  <calcPr calcId="152511"/>
</workbook>
</file>

<file path=xl/calcChain.xml><?xml version="1.0" encoding="utf-8"?>
<calcChain xmlns="http://schemas.openxmlformats.org/spreadsheetml/2006/main">
  <c r="H18" i="24" l="1"/>
  <c r="H19" i="24" l="1"/>
  <c r="B18" i="24"/>
  <c r="C19" i="24"/>
  <c r="D19" i="24"/>
  <c r="E19" i="24"/>
  <c r="F19" i="24"/>
  <c r="G19" i="24"/>
  <c r="B19" i="24"/>
  <c r="G8" i="24"/>
  <c r="F8" i="24"/>
  <c r="E8" i="24"/>
  <c r="D8" i="24"/>
  <c r="C8" i="24"/>
  <c r="B8" i="24"/>
  <c r="B5" i="24"/>
  <c r="D5" i="24"/>
  <c r="E5" i="24"/>
  <c r="F5" i="24"/>
  <c r="G5" i="24"/>
  <c r="C5" i="24"/>
  <c r="B4" i="24"/>
  <c r="D4" i="24"/>
  <c r="E4" i="24"/>
  <c r="F4" i="24"/>
  <c r="G4" i="24"/>
  <c r="C4" i="24"/>
  <c r="B3" i="24"/>
  <c r="D3" i="24"/>
  <c r="E3" i="24"/>
  <c r="F3" i="24"/>
  <c r="G3" i="24"/>
  <c r="C3" i="24"/>
  <c r="D2" i="24"/>
  <c r="E2" i="24"/>
  <c r="F2" i="24"/>
  <c r="G2" i="24"/>
  <c r="C2" i="24"/>
  <c r="B2" i="24"/>
  <c r="M23" i="3"/>
  <c r="H5" i="24" l="1"/>
  <c r="H8" i="24"/>
  <c r="H2" i="24"/>
  <c r="H3" i="24"/>
  <c r="H4" i="24"/>
  <c r="O5" i="23" l="1"/>
  <c r="H14" i="23"/>
  <c r="L15" i="23"/>
  <c r="K15" i="23"/>
  <c r="J15" i="23"/>
  <c r="I15" i="23"/>
  <c r="D14" i="23"/>
  <c r="K16" i="23" s="1"/>
  <c r="C14" i="23"/>
  <c r="O13" i="23"/>
  <c r="E13" i="23"/>
  <c r="O12" i="23"/>
  <c r="E12" i="23"/>
  <c r="O11" i="23"/>
  <c r="E11" i="23"/>
  <c r="O10" i="23"/>
  <c r="E10" i="23"/>
  <c r="O9" i="23"/>
  <c r="E9" i="23"/>
  <c r="O8" i="23"/>
  <c r="E8" i="23"/>
  <c r="O7" i="23"/>
  <c r="E7" i="23"/>
  <c r="O6" i="23"/>
  <c r="E6" i="23"/>
  <c r="E5" i="23"/>
  <c r="I16" i="23" l="1"/>
  <c r="I17" i="23" s="1"/>
  <c r="O14" i="23"/>
  <c r="E14" i="24"/>
  <c r="G14" i="24"/>
  <c r="F14" i="24"/>
  <c r="D14" i="24"/>
  <c r="C14" i="24"/>
  <c r="E13" i="24"/>
  <c r="D13" i="24"/>
  <c r="C13" i="24"/>
  <c r="G13" i="24"/>
  <c r="F13" i="24"/>
  <c r="E14" i="23"/>
  <c r="H13" i="24" l="1"/>
  <c r="E15" i="24"/>
  <c r="F15" i="24"/>
  <c r="C15" i="24"/>
  <c r="G15" i="24"/>
  <c r="D15" i="24"/>
  <c r="I18" i="23"/>
  <c r="H14" i="24"/>
  <c r="A5" i="22"/>
  <c r="Q28" i="21"/>
  <c r="O28" i="21"/>
  <c r="N29" i="21" s="1"/>
  <c r="U7" i="21"/>
  <c r="U6" i="21"/>
  <c r="U5" i="21"/>
  <c r="U4" i="21"/>
  <c r="U8" i="21" s="1"/>
  <c r="A31" i="21" s="1"/>
  <c r="V26" i="20"/>
  <c r="U26" i="20"/>
  <c r="O26" i="20"/>
  <c r="U25" i="20"/>
  <c r="O25" i="20"/>
  <c r="V25" i="20" s="1"/>
  <c r="U24" i="20"/>
  <c r="V24" i="20" s="1"/>
  <c r="O24" i="20"/>
  <c r="V23" i="20"/>
  <c r="U23" i="20"/>
  <c r="U22" i="20"/>
  <c r="O22" i="20"/>
  <c r="V22" i="20" s="1"/>
  <c r="U21" i="20"/>
  <c r="V21" i="20" s="1"/>
  <c r="O21" i="20"/>
  <c r="U20" i="20"/>
  <c r="O20" i="20"/>
  <c r="V20" i="20" s="1"/>
  <c r="U19" i="20"/>
  <c r="O19" i="20"/>
  <c r="V19" i="20" s="1"/>
  <c r="V18" i="20"/>
  <c r="U18" i="20"/>
  <c r="U17" i="20"/>
  <c r="O17" i="20"/>
  <c r="V17" i="20" s="1"/>
  <c r="U16" i="20"/>
  <c r="O16" i="20"/>
  <c r="V16" i="20" s="1"/>
  <c r="V15" i="20"/>
  <c r="U15" i="20"/>
  <c r="O15" i="20"/>
  <c r="U14" i="20"/>
  <c r="O14" i="20"/>
  <c r="V14" i="20" s="1"/>
  <c r="U13" i="20"/>
  <c r="O13" i="20"/>
  <c r="V13" i="20" s="1"/>
  <c r="V12" i="20"/>
  <c r="U12" i="20"/>
  <c r="O12" i="20"/>
  <c r="U11" i="20"/>
  <c r="O11" i="20"/>
  <c r="V11" i="20" s="1"/>
  <c r="U10" i="20"/>
  <c r="V10" i="20" s="1"/>
  <c r="O10" i="20"/>
  <c r="U9" i="20"/>
  <c r="O9" i="20"/>
  <c r="V9" i="20" s="1"/>
  <c r="U8" i="20"/>
  <c r="O8" i="20"/>
  <c r="V8" i="20" s="1"/>
  <c r="V7" i="20"/>
  <c r="U7" i="20"/>
  <c r="O7" i="20"/>
  <c r="U6" i="20"/>
  <c r="V6" i="20" s="1"/>
  <c r="U5" i="20"/>
  <c r="O5" i="20"/>
  <c r="V5" i="20" s="1"/>
  <c r="V4" i="20"/>
  <c r="U4" i="20"/>
  <c r="O4" i="20"/>
  <c r="H15" i="24" l="1"/>
  <c r="B21" i="24" s="1"/>
  <c r="F9" i="24"/>
  <c r="C9" i="24"/>
  <c r="D9" i="24"/>
  <c r="G9" i="24"/>
  <c r="B9" i="24"/>
  <c r="E9" i="24"/>
  <c r="D10" i="24"/>
  <c r="E10" i="24"/>
  <c r="F10" i="24"/>
  <c r="G10" i="24"/>
  <c r="C10" i="24"/>
  <c r="B10" i="24"/>
  <c r="V27" i="20"/>
  <c r="H9" i="24" l="1"/>
  <c r="H10" i="24"/>
  <c r="O24" i="16"/>
  <c r="K48" i="16" l="1"/>
  <c r="K35" i="16"/>
  <c r="O35" i="16"/>
  <c r="K24" i="16"/>
  <c r="O48" i="16"/>
  <c r="G2" i="16" l="1"/>
  <c r="L19" i="1"/>
  <c r="K75" i="3" l="1"/>
  <c r="I33" i="7" l="1"/>
  <c r="Q11" i="3" l="1"/>
  <c r="Q10" i="3"/>
  <c r="Q5" i="3" l="1"/>
  <c r="Q7" i="3"/>
  <c r="Q8" i="3"/>
  <c r="Q6" i="3"/>
  <c r="Q9" i="3"/>
  <c r="Q12" i="3"/>
  <c r="Q13" i="3"/>
  <c r="Q14" i="3"/>
  <c r="Q16" i="3"/>
  <c r="Q15" i="3"/>
  <c r="Q17" i="3"/>
  <c r="Q18" i="3"/>
  <c r="Q19" i="3"/>
  <c r="Q4" i="3"/>
  <c r="Q20" i="3" l="1"/>
  <c r="R5" i="1"/>
  <c r="R6" i="1"/>
  <c r="R7" i="1"/>
  <c r="R8" i="1"/>
  <c r="R4" i="1"/>
  <c r="R9" i="1" l="1"/>
  <c r="A21" i="1" l="1"/>
</calcChain>
</file>

<file path=xl/sharedStrings.xml><?xml version="1.0" encoding="utf-8"?>
<sst xmlns="http://schemas.openxmlformats.org/spreadsheetml/2006/main" count="1872" uniqueCount="483">
  <si>
    <t>Product Description</t>
  </si>
  <si>
    <t>Indicative Annual Quantity</t>
  </si>
  <si>
    <t>Size</t>
  </si>
  <si>
    <t>DL</t>
  </si>
  <si>
    <t>A4</t>
  </si>
  <si>
    <t>Trim and box</t>
  </si>
  <si>
    <t>Colours</t>
  </si>
  <si>
    <t>Four (4) colour process</t>
  </si>
  <si>
    <t>Finish</t>
  </si>
  <si>
    <t>Commentary</t>
  </si>
  <si>
    <t xml:space="preserve">A5 </t>
  </si>
  <si>
    <t xml:space="preserve">Black only to face and flap </t>
  </si>
  <si>
    <t>Black only to face</t>
  </si>
  <si>
    <t>Boxed in 500s</t>
  </si>
  <si>
    <t xml:space="preserve">Black only to Face and Flap </t>
  </si>
  <si>
    <t>Delivery to Torbay</t>
  </si>
  <si>
    <t xml:space="preserve">Please complete the pricing matrix below indicating the cost of each item in the quantities stated.
</t>
  </si>
  <si>
    <t xml:space="preserve">Delivery to Torbay </t>
  </si>
  <si>
    <t>Material/Spec</t>
  </si>
  <si>
    <t xml:space="preserve">A4 Letter </t>
  </si>
  <si>
    <t xml:space="preserve">Young carers Mailout </t>
  </si>
  <si>
    <t xml:space="preserve">Social Care Annual Audit </t>
  </si>
  <si>
    <t>A5</t>
  </si>
  <si>
    <t>C4</t>
  </si>
  <si>
    <t>A6</t>
  </si>
  <si>
    <t>Four (4) colour Process</t>
  </si>
  <si>
    <t xml:space="preserve">1/3 A4 </t>
  </si>
  <si>
    <t>A3</t>
  </si>
  <si>
    <t xml:space="preserve">A4 </t>
  </si>
  <si>
    <t xml:space="preserve">Business cards </t>
  </si>
  <si>
    <t xml:space="preserve">Colours </t>
  </si>
  <si>
    <t>C5</t>
  </si>
  <si>
    <t>C5+</t>
  </si>
  <si>
    <t>Quantity</t>
  </si>
  <si>
    <t>Poll Cards</t>
  </si>
  <si>
    <t>Ballot papers (postal voting)</t>
  </si>
  <si>
    <t>Ballot papers (polling stations)</t>
  </si>
  <si>
    <t>Ballot papers (tendered)</t>
  </si>
  <si>
    <t>Ballot papers (large print)</t>
  </si>
  <si>
    <t>Postal vote statements</t>
  </si>
  <si>
    <t>Ougoing postal vote envelope</t>
  </si>
  <si>
    <t>Reply paid postal vote envelope (envelope B)</t>
  </si>
  <si>
    <t>Corresponding number lists</t>
  </si>
  <si>
    <t>Register of electors</t>
  </si>
  <si>
    <t>Annual Canvass</t>
  </si>
  <si>
    <t>Annual Canvass Household Enquiry Forms</t>
  </si>
  <si>
    <t>Annual Canvass Invitation to Register Forms</t>
  </si>
  <si>
    <t>Annual Canvass A23 review letters</t>
  </si>
  <si>
    <t>Annual Canvass Outgoing envelope</t>
  </si>
  <si>
    <t>Annual Canvass Canvasser envelope</t>
  </si>
  <si>
    <t>Household Enquiry Forms (outside canvass period)</t>
  </si>
  <si>
    <t>Invitation to Registration Forms (outside canvass period)</t>
  </si>
  <si>
    <t>Postal vote signature refresh letters</t>
  </si>
  <si>
    <t>Various registration acknowledgement letters</t>
  </si>
  <si>
    <t>Data to be provided by the client on a weekly basis</t>
  </si>
  <si>
    <t xml:space="preserve">Manilla 90gm </t>
  </si>
  <si>
    <t xml:space="preserve">White 90gm </t>
  </si>
  <si>
    <t>No</t>
  </si>
  <si>
    <t>Yes</t>
  </si>
  <si>
    <t>Postage</t>
  </si>
  <si>
    <t>2nd class or equivalent</t>
  </si>
  <si>
    <t>Folded</t>
  </si>
  <si>
    <t xml:space="preserve">Job Quantity </t>
  </si>
  <si>
    <t>850mm x 2000mm</t>
  </si>
  <si>
    <t>A1</t>
  </si>
  <si>
    <t>A2</t>
  </si>
  <si>
    <t>Double Crown</t>
  </si>
  <si>
    <t>Width: 275mm, Height: 212mm</t>
  </si>
  <si>
    <t>Width: 287mm, Height: 262mm</t>
  </si>
  <si>
    <t>4m x 1m</t>
  </si>
  <si>
    <t>1465mm x 1165mm</t>
  </si>
  <si>
    <t>Duplex</t>
  </si>
  <si>
    <t>1220mm x 2440mm</t>
  </si>
  <si>
    <t>Install in Torquay</t>
  </si>
  <si>
    <t>1035mm x 1135mm</t>
  </si>
  <si>
    <t>80mm diameter</t>
  </si>
  <si>
    <t>50mm x 50mm</t>
  </si>
  <si>
    <t>50mm x 300mm</t>
  </si>
  <si>
    <t>55mm x 85mm</t>
  </si>
  <si>
    <t>C5-</t>
  </si>
  <si>
    <t>Printed on Di-bond with gloss laminate</t>
  </si>
  <si>
    <t>Printed on composite board</t>
  </si>
  <si>
    <t xml:space="preserve">Printed on vinyl with high tack adhesive with gloss laminate and round corners </t>
  </si>
  <si>
    <t>Trim, fold and box</t>
  </si>
  <si>
    <t xml:space="preserve">Fold, stitch, trim and box </t>
  </si>
  <si>
    <t>1/3 A4 (DL)</t>
  </si>
  <si>
    <t>Trim, roll fold and box</t>
  </si>
  <si>
    <t>A4+</t>
  </si>
  <si>
    <t>Ad-hoc Requirements</t>
  </si>
  <si>
    <t>Recurring Requirements</t>
  </si>
  <si>
    <t>Price  for Quantity Required</t>
  </si>
  <si>
    <t>Gummed</t>
  </si>
  <si>
    <t>Self-Seal</t>
  </si>
  <si>
    <t>Closure</t>
  </si>
  <si>
    <t>Window</t>
  </si>
  <si>
    <t>N/A</t>
  </si>
  <si>
    <t>45 x 90
(72 up and 20 in)</t>
  </si>
  <si>
    <t>55 x 90
(60 up and 20 in)</t>
  </si>
  <si>
    <t>45 x 90
(60 up and 20 in)</t>
  </si>
  <si>
    <t>Machine Envelopes</t>
  </si>
  <si>
    <t>Black and green on front
Black on flap</t>
  </si>
  <si>
    <t xml:space="preserve">90gm white wallet </t>
  </si>
  <si>
    <t xml:space="preserve">90gm white pocket </t>
  </si>
  <si>
    <t>Document Type</t>
  </si>
  <si>
    <t>Print</t>
  </si>
  <si>
    <t>Post</t>
  </si>
  <si>
    <t>Email</t>
  </si>
  <si>
    <t>Archiving</t>
  </si>
  <si>
    <t>Print Colour</t>
  </si>
  <si>
    <t>Paper Requirement</t>
  </si>
  <si>
    <t>Collation</t>
  </si>
  <si>
    <t>Printing Cost Per Page</t>
  </si>
  <si>
    <t>Page Count</t>
  </si>
  <si>
    <t>Page Value</t>
  </si>
  <si>
    <t>Envelope Size</t>
  </si>
  <si>
    <t>Envelope</t>
  </si>
  <si>
    <t>Doc Count</t>
  </si>
  <si>
    <t>Post Value</t>
  </si>
  <si>
    <t>CTAX BILLS</t>
  </si>
  <si>
    <t>White Window</t>
  </si>
  <si>
    <t>NOTIFS</t>
  </si>
  <si>
    <t>NNDRBILLS</t>
  </si>
  <si>
    <t>CarersRegisterAuditLetter</t>
  </si>
  <si>
    <t>BACSREM</t>
  </si>
  <si>
    <t xml:space="preserve">DOM BILL </t>
  </si>
  <si>
    <t xml:space="preserve">INTERNAL HUBMAIL </t>
  </si>
  <si>
    <t>LAND LORD SCHEDULE</t>
  </si>
  <si>
    <t>DUNNING</t>
  </si>
  <si>
    <t xml:space="preserve">RES BILLS </t>
  </si>
  <si>
    <t>1STCLASSHUBMAIL</t>
  </si>
  <si>
    <t xml:space="preserve">PURCHASE ORDER </t>
  </si>
  <si>
    <t>SDINVOICE</t>
  </si>
  <si>
    <t>INSTPLANS</t>
  </si>
  <si>
    <t>HBOPINVOICES</t>
  </si>
  <si>
    <t>BIDSPRINTED</t>
  </si>
  <si>
    <t>DD Mandate</t>
  </si>
  <si>
    <t>SDCREDIT</t>
  </si>
  <si>
    <t>BIDSEMAIL</t>
  </si>
  <si>
    <t>HBOPIN</t>
  </si>
  <si>
    <t>Total Cost</t>
  </si>
  <si>
    <t>Postage/Email Cost Per Document</t>
  </si>
  <si>
    <t>Frequency</t>
  </si>
  <si>
    <t>Proposed Make &amp; Model of  Printer</t>
  </si>
  <si>
    <t>Green Only to face</t>
  </si>
  <si>
    <t>Full Colour to face</t>
  </si>
  <si>
    <t>Fold, stitch, trim and box</t>
  </si>
  <si>
    <t xml:space="preserve"> Self Seal Envelopes</t>
  </si>
  <si>
    <t>Indicative Annual Quantity
(number of envelope)</t>
  </si>
  <si>
    <t>Requirements Per Election</t>
  </si>
  <si>
    <t>Total Cost for Indicative Annual Quantity</t>
  </si>
  <si>
    <t>Unit Cost for Volumes above Indicative Annual Quality</t>
  </si>
  <si>
    <t>Unit Prices
(per envelope)</t>
  </si>
  <si>
    <t>Up to 20% *</t>
  </si>
  <si>
    <t>21%-40% *</t>
  </si>
  <si>
    <t>41%-60% *</t>
  </si>
  <si>
    <t>61%-80% *</t>
  </si>
  <si>
    <t>81%-100% *</t>
  </si>
  <si>
    <t xml:space="preserve"> * of the indicative annual quantity measured over 12 months</t>
  </si>
  <si>
    <t>Unit Prices
(per item)</t>
  </si>
  <si>
    <t>Pages</t>
  </si>
  <si>
    <t>32 + 4 (cover)</t>
  </si>
  <si>
    <t>Overall Annual Cost</t>
  </si>
  <si>
    <t>Benefits Submission</t>
  </si>
  <si>
    <t>Reply Paid Envelope</t>
  </si>
  <si>
    <t>Whistl Green</t>
  </si>
  <si>
    <t>Marriage Ceremony Envelopes</t>
  </si>
  <si>
    <t>Booklet</t>
  </si>
  <si>
    <t>Folder</t>
  </si>
  <si>
    <t>Leaflet</t>
  </si>
  <si>
    <t>Headed Paper</t>
  </si>
  <si>
    <t>Agenda/Report</t>
  </si>
  <si>
    <t>Printed on white 80gm uncoated</t>
  </si>
  <si>
    <t>Black only</t>
  </si>
  <si>
    <t>Printed on pink 80gm uncoated</t>
  </si>
  <si>
    <t>Printed on white 100gm uncoated</t>
  </si>
  <si>
    <t>52 + 4 (cover)</t>
  </si>
  <si>
    <t>Printed on white 100gm uncoated
Cover printed on white 100gm coated</t>
  </si>
  <si>
    <t>Black only
Cover in full colour on one side</t>
  </si>
  <si>
    <t>Printed on ivory 330gm board uncoated</t>
  </si>
  <si>
    <t xml:space="preserve">Scored and folded to A5
Stitch, trim and box </t>
  </si>
  <si>
    <t>Printed on white 150gm silk</t>
  </si>
  <si>
    <t xml:space="preserve">Perforated on left  hand edge
Fold, stitch on left hand edge, trim and box </t>
  </si>
  <si>
    <t>12 + 4 (cover)</t>
  </si>
  <si>
    <t xml:space="preserve">Printed on white 100gm uncoated
Cover printed on white 250gm silk </t>
  </si>
  <si>
    <t>Black only
Cover in full colour both sides</t>
  </si>
  <si>
    <t>Bulk Copying</t>
  </si>
  <si>
    <t>Wire-bound</t>
  </si>
  <si>
    <t>55 x 85mm</t>
  </si>
  <si>
    <t>Certificate</t>
  </si>
  <si>
    <t>Compliments Slips</t>
  </si>
  <si>
    <t>Forms</t>
  </si>
  <si>
    <t>Printed on cream 100gm uncoated</t>
  </si>
  <si>
    <t>Printed on white 120gm uncoated</t>
  </si>
  <si>
    <t>Printed on white 200gm gloss</t>
  </si>
  <si>
    <t>Log Book</t>
  </si>
  <si>
    <t>NCR (2 part)</t>
  </si>
  <si>
    <t>4 books</t>
  </si>
  <si>
    <t>10 books</t>
  </si>
  <si>
    <t>NCR (3 part)</t>
  </si>
  <si>
    <t>Poster</t>
  </si>
  <si>
    <t>Printed on never tear 140mic
Self-adhesive backing</t>
  </si>
  <si>
    <t xml:space="preserve">A3 </t>
  </si>
  <si>
    <t>Printed on white 170gm silk</t>
  </si>
  <si>
    <t>Printed on nevertear 140mic</t>
  </si>
  <si>
    <t>8 + 4 (cover)</t>
  </si>
  <si>
    <t>Printed on white 150gsm silk
Cover printed on white 300gsm silk</t>
  </si>
  <si>
    <t>Printed on white 130gsm silk
Cover printed on white 250gsm silk</t>
  </si>
  <si>
    <t>Printed on white 150gsm silk
Cover printed on 300gsm silk</t>
  </si>
  <si>
    <t>Printed on white 150gsm silk</t>
  </si>
  <si>
    <t>Printed on white 170 gsm silk</t>
  </si>
  <si>
    <t xml:space="preserve">Printed on white 170gm silk </t>
  </si>
  <si>
    <t xml:space="preserve">Printed on white 150gm silk </t>
  </si>
  <si>
    <t>Printed on white 140gsm uncoated</t>
  </si>
  <si>
    <t>Matt Laminate to one (1) side
Die cut to shape make up pockets and box (standard cutter)</t>
  </si>
  <si>
    <t xml:space="preserve">Printed on white 100gm uncoated </t>
  </si>
  <si>
    <t>3 Spot Colour</t>
  </si>
  <si>
    <t>Printed on white 350gsm silk.
Non-capacity glued pocket (no business card slots)</t>
  </si>
  <si>
    <t>Please complete the pricing matrix below indicating the cost of each item in the quantities stated.</t>
  </si>
  <si>
    <t xml:space="preserve">Printed on 190mic polypropylene satin </t>
  </si>
  <si>
    <t xml:space="preserve">Printed on white 120gm uncoated </t>
  </si>
  <si>
    <t>Printed on white 200gm silk</t>
  </si>
  <si>
    <t>Printed on white 80gm uncoated
PVC front and board back</t>
  </si>
  <si>
    <t>n/a</t>
  </si>
  <si>
    <t>Printed on white 140gm uncoated</t>
  </si>
  <si>
    <t xml:space="preserve">Printed on white 130gm silk </t>
  </si>
  <si>
    <t>Trim and drill 2 holes
Staple top left and box</t>
  </si>
  <si>
    <t>Trim, staple top left and box</t>
  </si>
  <si>
    <t xml:space="preserve">Printed on white 150gm silk
Gloss encapsulated and trimmed </t>
  </si>
  <si>
    <t>Trimmed</t>
  </si>
  <si>
    <t>Banner</t>
  </si>
  <si>
    <t>Display Board</t>
  </si>
  <si>
    <t>Sign</t>
  </si>
  <si>
    <t>Overlay</t>
  </si>
  <si>
    <t>Roller Banner</t>
  </si>
  <si>
    <t>Weatherproof Poster</t>
  </si>
  <si>
    <t xml:space="preserve">Printed on white window cling.
Contour cut to circle </t>
  </si>
  <si>
    <t xml:space="preserve">Printed on 3mm aluminium composite on white reflective vinyl - gloss laminate
Make up signs and trim to size </t>
  </si>
  <si>
    <t>Printed on self-adhesive vinyl with gloss laminate</t>
  </si>
  <si>
    <t>Printed railing banner with hem &amp; eyelet</t>
  </si>
  <si>
    <t>Printed in  reverse onto back of 4mm clear polypropylene board (to show through the front)</t>
  </si>
  <si>
    <t xml:space="preserve">Printed on 150gm self adhesive vinyl
Contour cut with round corners </t>
  </si>
  <si>
    <t xml:space="preserve">Printed on vinyl
Overlay to be cut and applied to supplied sign </t>
  </si>
  <si>
    <t>Printed on composite board
Channel applied to back and post fixings for 74mm post</t>
  </si>
  <si>
    <t>Labels / Stickers</t>
  </si>
  <si>
    <t>Printed on white 100gm uncoated
Each sheet numbered on 2 positions on one side</t>
  </si>
  <si>
    <t>300 sets</t>
  </si>
  <si>
    <t>Colour</t>
  </si>
  <si>
    <t xml:space="preserve"> Collated and glued at the head</t>
  </si>
  <si>
    <t xml:space="preserve">Top sheet perforated at head
Bottom sheet tight stitch into books of 25 sets </t>
  </si>
  <si>
    <t>Same artwork throughout
Wraparound manilla back cover</t>
  </si>
  <si>
    <t>Same artwork throughout
Printed  on white top sheet, tinted middle &amp; bottom sheets
Manilla back cover</t>
  </si>
  <si>
    <t>Personalised address and information added throughout document from supplied database</t>
  </si>
  <si>
    <t>C5
(pre-franked)</t>
  </si>
  <si>
    <t>Personalised address added  from supplied database</t>
  </si>
  <si>
    <t xml:space="preserve">Personalised address added from supplied database
Additional A5 insert supplied </t>
  </si>
  <si>
    <t>A4 Colour Letter</t>
  </si>
  <si>
    <t>8 pads</t>
  </si>
  <si>
    <t xml:space="preserve"> Collated and set glued at the head</t>
  </si>
  <si>
    <t>Same artwork throughout, number in duplicate
Manilla backs</t>
  </si>
  <si>
    <t>50 sets (of 2)</t>
  </si>
  <si>
    <t>25 sets (of 2)</t>
  </si>
  <si>
    <t>300 sets (of 3)</t>
  </si>
  <si>
    <t>Same artwork throughout
Numbered in 4 positions in duplicate
Manilla covers</t>
  </si>
  <si>
    <t>Same artwork throughout 
Manilla backs</t>
  </si>
  <si>
    <t>Top sheet perforated in 3 positions horizontally with stop perforation + 1 vertical perforation for stub
 Stitch into books of 50 sets with taped spines</t>
  </si>
  <si>
    <t>Printed on white 100gm uncoated
Blue 270gsm board  back</t>
  </si>
  <si>
    <t>Spiral bind with  gloss laminate cover</t>
  </si>
  <si>
    <t xml:space="preserve">A4 Letter + Insert </t>
  </si>
  <si>
    <t>Leaflet printed with address added to fit into window</t>
  </si>
  <si>
    <t>Flyer</t>
  </si>
  <si>
    <t>Information sheet</t>
  </si>
  <si>
    <t>Collate, fold  insert into  envelopes and post</t>
  </si>
  <si>
    <t>Business Reply Envelope</t>
  </si>
  <si>
    <t>Letter</t>
  </si>
  <si>
    <t>Form</t>
  </si>
  <si>
    <t>Collate and match letter to audit booklet via unique number
Insert into  envelopes and post</t>
  </si>
  <si>
    <t>Fold, insert into pre-printed envelopes and posting</t>
  </si>
  <si>
    <t>To include address details</t>
  </si>
  <si>
    <t>Colour front
Black on reverse</t>
  </si>
  <si>
    <t>Box</t>
  </si>
  <si>
    <t>Fold, insert into pre-franked  envelopes (printed in black only on both sides) and box flat</t>
  </si>
  <si>
    <t>Box flat additional overprinting</t>
  </si>
  <si>
    <t xml:space="preserve">Pack only </t>
  </si>
  <si>
    <t>Merge supplied excel spreadsheet with Royal Mail C4 envelope artwork</t>
  </si>
  <si>
    <t>Young Carers - Transition Trip</t>
  </si>
  <si>
    <t>Young Carers - Crealy Trip</t>
  </si>
  <si>
    <t>Local Election Payslips</t>
  </si>
  <si>
    <t>EU Election Payslips
(2 sets)</t>
  </si>
  <si>
    <t>Carers C4 Outgoing Merged and Franked Envelopes</t>
  </si>
  <si>
    <t xml:space="preserve">Printed on white 80gm uncoated </t>
  </si>
  <si>
    <t xml:space="preserve">Printed on white 80gm uncoated  </t>
  </si>
  <si>
    <t xml:space="preserve">Printed on white 90gm wallet </t>
  </si>
  <si>
    <t>Automated Document Factory/Hybrid Mail Generated Requirements</t>
  </si>
  <si>
    <t>Fold, collate, insert into pre -printed envelopes and post</t>
  </si>
  <si>
    <t>Fold, insert into pre-franked  envelopes (printed in black only on both sides) and post</t>
  </si>
  <si>
    <t>Each booklet with every page with unique number for that book</t>
  </si>
  <si>
    <t>Pre-print 400 A4 bases in black, then overprint 371 bases with variable data from supplied text file</t>
  </si>
  <si>
    <t>Pre-print 800 A4 bases in black, then overprint 2 x 334 bases with variable data from supplied text file</t>
  </si>
  <si>
    <t>Commentry</t>
  </si>
  <si>
    <t>Unit Prices
(per document</t>
  </si>
  <si>
    <t>C5+ (162 x 238mm)
Non-window</t>
  </si>
  <si>
    <t>C5- (155x220mm)
Non-window</t>
  </si>
  <si>
    <t>Copy sent after close of nominations
Proof to be emailled back to the Council the following morning</t>
  </si>
  <si>
    <t xml:space="preserve">Red 100gm </t>
  </si>
  <si>
    <t>White 100gm</t>
  </si>
  <si>
    <t>Folded to A5 and counted into 50s in number order</t>
  </si>
  <si>
    <t>Ballot paper (envelope A)</t>
  </si>
  <si>
    <t>DL - (102x216mm)
Non-window</t>
  </si>
  <si>
    <t>To be collated into polling district order and stapled top left corner</t>
  </si>
  <si>
    <t>Ballot paper accounts (3 part NCR)</t>
  </si>
  <si>
    <t>150 copies of 3 pages</t>
  </si>
  <si>
    <t>Collated and set glued at the head</t>
  </si>
  <si>
    <t>840mm x 200mm</t>
  </si>
  <si>
    <t>Within 10 working days of submission of job</t>
  </si>
  <si>
    <t>Pink 100gm</t>
  </si>
  <si>
    <t>White top, white middle, white bottom</t>
  </si>
  <si>
    <t>White 190gm printspeed (or equivalent)</t>
  </si>
  <si>
    <t>White 80gm</t>
  </si>
  <si>
    <t>C5+ (162 x 238mm)
window</t>
  </si>
  <si>
    <t>C5- (155x220mm)
non-window</t>
  </si>
  <si>
    <t>2 colour
Black &amp; Purple</t>
  </si>
  <si>
    <t>Copy and data to be provided by the Council</t>
  </si>
  <si>
    <t>Copy and data provided by the Council
PDF proof to be emailled to the Council</t>
  </si>
  <si>
    <t>Copy provided by the Council after close of nominations.
Proof to be emailled back to the Council the following morning.</t>
  </si>
  <si>
    <t>Ballot paper printed on one side, ballot paper numbering printed on reverse.
Trimmed to size and glued at the head in books of 100
Coloured cover sheet (per) book with book numbers printed on them.</t>
  </si>
  <si>
    <t>To be delivered no later than 10 working days before polling day</t>
  </si>
  <si>
    <t>To be delivered no later than 5 working days before polling day</t>
  </si>
  <si>
    <t>To be delivered no later than 14 working days before polling day</t>
  </si>
  <si>
    <t>Event</t>
  </si>
  <si>
    <t>Postal Vote</t>
  </si>
  <si>
    <t>Poll Station Vote</t>
  </si>
  <si>
    <t>Poll Count</t>
  </si>
  <si>
    <t>Pre-vote</t>
  </si>
  <si>
    <t>Grass skirts
(local elections only)</t>
  </si>
  <si>
    <t>Ballot paper templates
(for grass skirts used at local elections only)</t>
  </si>
  <si>
    <t>Two strips of double sided tape applied to each edge of 840mm length</t>
  </si>
  <si>
    <t>Copy to be provided by the Council
Supplier to proof envelope B with Royal Mail postal voting team</t>
  </si>
  <si>
    <t>Trim and keep in 'poll sort' order</t>
  </si>
  <si>
    <t>Delivery</t>
  </si>
  <si>
    <t>Generic business response artwork to be printeed on front.
Undelivered/return address printed on reverse.
Counted into 50s.</t>
  </si>
  <si>
    <t>Name and Address to be printeed on front.
Undelivered/return address printed on reverse.
Counted into 50s.</t>
  </si>
  <si>
    <t>Personalised numbering to front of envelope - Counted into 50s</t>
  </si>
  <si>
    <t>Staple top left</t>
  </si>
  <si>
    <t>To be collated into polling Station order.
Staple top left.</t>
  </si>
  <si>
    <t>Printing Cost for Quantity Required</t>
  </si>
  <si>
    <t>Postage Cost for Quantity Required</t>
  </si>
  <si>
    <t xml:space="preserve">Printing Quantity </t>
  </si>
  <si>
    <t>Postage Quantity</t>
  </si>
  <si>
    <t>Printing Quantity
(per election)</t>
  </si>
  <si>
    <t>To be posted  no later than 25 working days before polling day</t>
  </si>
  <si>
    <t>Recipient</t>
  </si>
  <si>
    <t>Torbay Council</t>
  </si>
  <si>
    <t>Household Enquiry</t>
  </si>
  <si>
    <t>Invitation to Register</t>
  </si>
  <si>
    <t>Review</t>
  </si>
  <si>
    <t xml:space="preserve">Form folded to A5 (8 pages) and inserted  into bespoke C5+ manilla envelopes (printed both sides)
Include C5- business reply envelope printed on one side in black. </t>
  </si>
  <si>
    <t>Copy/PDF provided by the Council</t>
  </si>
  <si>
    <t>Copy/PDF to be provided by the Council</t>
  </si>
  <si>
    <t>Proposed Make &amp; Model of Printer</t>
  </si>
  <si>
    <t>Posted to addressees
via Royal Mail Poll Sort</t>
  </si>
  <si>
    <t>Posted to addressees
by 2nd class mail or equivalent</t>
  </si>
  <si>
    <t>Within 5 working days of submission of job
(usually December each year)</t>
  </si>
  <si>
    <t>Printing Quantity
(annual)</t>
  </si>
  <si>
    <t>Form folded to A5 (8 pages) and inserted into bespoke C5+ manilla envelopes (printed both sides).
Include C5- business reply envelope printed on one side in black.</t>
  </si>
  <si>
    <t>To be posted in a generic window C5 envelope</t>
  </si>
  <si>
    <t>5000
(ad-hoc production on a weekly basis)</t>
  </si>
  <si>
    <t>Register</t>
  </si>
  <si>
    <t>Copy/PDF to be provided by the Council
(annual printing quantity consists of an initial run and two reminder runs)</t>
  </si>
  <si>
    <t>Other Electoral Registration Documents</t>
  </si>
  <si>
    <t>Annual Canvass Business Reply Envelope</t>
  </si>
  <si>
    <t>Annual Register of Electors</t>
  </si>
  <si>
    <t>Annual Canvass Business reply Envelope</t>
  </si>
  <si>
    <t>Signature Refresh</t>
  </si>
  <si>
    <t>Copy/PDF to be provided by the Council
(annual printing quantity consists of an initial run and one reminder run)</t>
  </si>
  <si>
    <t>Posted January - February each year</t>
  </si>
  <si>
    <t>Registration</t>
  </si>
  <si>
    <t>Postage Quantity
(annual)</t>
  </si>
  <si>
    <t>Postage Quantity
(per election)</t>
  </si>
  <si>
    <t>Daily</t>
  </si>
  <si>
    <t>Monthly</t>
  </si>
  <si>
    <t>Annually</t>
  </si>
  <si>
    <t>Weekly</t>
  </si>
  <si>
    <t>Bi-Weekly</t>
  </si>
  <si>
    <t>3 copies of 1547 pages</t>
  </si>
  <si>
    <t>Contract Reference:</t>
  </si>
  <si>
    <t>TCUS2419</t>
  </si>
  <si>
    <t>Contract Title:</t>
  </si>
  <si>
    <t>External Printing Services</t>
  </si>
  <si>
    <t>Return Date:</t>
  </si>
  <si>
    <t>Friday 06 March 2020</t>
  </si>
  <si>
    <t>Return Time:</t>
  </si>
  <si>
    <t>12:00 Noon</t>
  </si>
  <si>
    <t>Return To:</t>
  </si>
  <si>
    <t>www.supplyingthesouthwest.org.uk</t>
  </si>
  <si>
    <t>Applicant Name:</t>
  </si>
  <si>
    <t>Part 5c - Lot 3 Pricing Submission</t>
  </si>
  <si>
    <t>Total Annual Cost</t>
  </si>
  <si>
    <t>Annual Cost of Printing</t>
  </si>
  <si>
    <t xml:space="preserve"> Annual Cost of Postage</t>
  </si>
  <si>
    <t>Please complete the tables below giving a breakdown of any costs to the Council</t>
  </si>
  <si>
    <t>Management Costs
(if applicable)</t>
  </si>
  <si>
    <t>Details</t>
  </si>
  <si>
    <t>Amount
(£)</t>
  </si>
  <si>
    <t>Make &amp; Model of Current MFD</t>
  </si>
  <si>
    <t>Current Number of Devices installed</t>
  </si>
  <si>
    <t>Annual Throughput</t>
  </si>
  <si>
    <t>Minimum Throughput Speed and Finishing Functions</t>
  </si>
  <si>
    <t>Proposed Make &amp; Model of  MFD</t>
  </si>
  <si>
    <t>Lease Cost per Quarter,
(Excl. VAT)
(£)</t>
  </si>
  <si>
    <t>A3 Black / Mono Cost per Copy)
(£)</t>
  </si>
  <si>
    <t>A3 Colour Cost per Copy)
(£)</t>
  </si>
  <si>
    <t>All Installation / Breakdown / Servicing Costs Included within Lease Prices or ‘Cost Per Copy’ Charges</t>
  </si>
  <si>
    <t xml:space="preserve"> Additional Charges per Device*
(£)</t>
  </si>
  <si>
    <t xml:space="preserve"> Total Additional Charges
(£)</t>
  </si>
  <si>
    <t>B/W</t>
  </si>
  <si>
    <t>Total</t>
  </si>
  <si>
    <t>Xerox 3655</t>
  </si>
  <si>
    <t xml:space="preserve">30ppm - Mono - No finishing </t>
  </si>
  <si>
    <t>Yes / No</t>
  </si>
  <si>
    <t>Xerox 5875</t>
  </si>
  <si>
    <t xml:space="preserve">65ppm - Office Finisher </t>
  </si>
  <si>
    <t>Xerox 5890</t>
  </si>
  <si>
    <t xml:space="preserve">90ppm - Office Finsher </t>
  </si>
  <si>
    <t>Xerox 5945</t>
  </si>
  <si>
    <t xml:space="preserve">45ppm - Office Finisher </t>
  </si>
  <si>
    <t>Xerox 6655</t>
  </si>
  <si>
    <t xml:space="preserve">30ppm - Colour - No finishing </t>
  </si>
  <si>
    <t>Xerox 7225</t>
  </si>
  <si>
    <t xml:space="preserve">25ppm - Office Finisher </t>
  </si>
  <si>
    <t>Xerox 7830</t>
  </si>
  <si>
    <t xml:space="preserve">30ppm - Office Finisher </t>
  </si>
  <si>
    <t>Xerox 7835</t>
  </si>
  <si>
    <t xml:space="preserve">35ppm - Office Finisher </t>
  </si>
  <si>
    <t>Xerox 7855</t>
  </si>
  <si>
    <t xml:space="preserve">55ppm - Office Finisher </t>
  </si>
  <si>
    <t>Total Annual Lease Charge</t>
  </si>
  <si>
    <t>Average Copy Cost</t>
  </si>
  <si>
    <t>Total Copy Cost (based on indicitive volumes)</t>
  </si>
  <si>
    <t>*Please provide a breakdown of additional charges in the table below
(add further rows and information if required)</t>
  </si>
  <si>
    <t>Cost
(£)</t>
  </si>
  <si>
    <t>i.e. Equitrak</t>
  </si>
  <si>
    <t xml:space="preserve">Cost per user </t>
  </si>
  <si>
    <t xml:space="preserve">i.e. Installation </t>
  </si>
  <si>
    <t xml:space="preserve">Cost per site </t>
  </si>
  <si>
    <t>A4 Black / Mono Cost per Copy
(£)</t>
  </si>
  <si>
    <t>A4 Colour Cost per Copy
(£)</t>
  </si>
  <si>
    <t xml:space="preserve">Item </t>
  </si>
  <si>
    <t>Description</t>
  </si>
  <si>
    <t>Annual Printing Cost</t>
  </si>
  <si>
    <t>Annual Postage Cost</t>
  </si>
  <si>
    <t>Annula Printing Cost</t>
  </si>
  <si>
    <t xml:space="preserve">Overall Annual Cost </t>
  </si>
  <si>
    <t>Year Five
(01/03/2025 - 28/02/2026)</t>
  </si>
  <si>
    <t>Year Four
(01/03/2024 - 28/02/2025)</t>
  </si>
  <si>
    <t>Year Three
(01/03/2023 - 28/02/2024)</t>
  </si>
  <si>
    <t>Year Two
(01/03/2022 - 28/02/2023)</t>
  </si>
  <si>
    <t>Year One
(01/03/2021 - 28/02/2022)</t>
  </si>
  <si>
    <t>Year 0
(03/08/2020 - 28/02/2021)</t>
  </si>
  <si>
    <t>Other Costs</t>
  </si>
  <si>
    <t>Implementation Costs (if applicable)</t>
  </si>
  <si>
    <t>Management Costs (if applicable)</t>
  </si>
  <si>
    <t>Total Cost of Service for Initial Contract Period</t>
  </si>
  <si>
    <t>Printing Job Requirements</t>
  </si>
  <si>
    <t>Bulk &amp; Jobbing</t>
  </si>
  <si>
    <t>Display</t>
  </si>
  <si>
    <t>Envelopes</t>
  </si>
  <si>
    <t>Electoral</t>
  </si>
  <si>
    <t>Automated Document Factory Requirements</t>
  </si>
  <si>
    <t>Hybrid Mail</t>
  </si>
  <si>
    <t>Bulk Mail (Recurring)</t>
  </si>
  <si>
    <t>MFDs</t>
  </si>
  <si>
    <t>Total Annual Copy Cost</t>
  </si>
  <si>
    <t xml:space="preserve"> Total Additional Charges</t>
  </si>
  <si>
    <t>Bulk Mail (Ad-hoc)</t>
  </si>
  <si>
    <t>For Information Only (not evaluated)</t>
  </si>
  <si>
    <r>
      <t>Spend-Related Rebate Proposals</t>
    </r>
    <r>
      <rPr>
        <u/>
        <sz val="24"/>
        <rFont val="Arial"/>
        <family val="2"/>
      </rPr>
      <t> </t>
    </r>
  </si>
  <si>
    <r>
      <t>Volume-Related Rebate Proposals</t>
    </r>
    <r>
      <rPr>
        <u/>
        <sz val="24"/>
        <rFont val="Arial"/>
        <family val="2"/>
      </rPr>
      <t> </t>
    </r>
  </si>
  <si>
    <t>Please detail any spend-related rebate proposals below, based upon Contract spend.</t>
  </si>
  <si>
    <t>Please detail any volume-related rebate proposals below, based upon Contract volumes.</t>
  </si>
  <si>
    <r>
      <t xml:space="preserve">£ Expenditure through duration of Contract / £ Money spent per annum
</t>
    </r>
    <r>
      <rPr>
        <sz val="12"/>
        <color rgb="FFFFFFFF"/>
        <rFont val="Arial"/>
        <family val="2"/>
      </rPr>
      <t>(delete as applicable)</t>
    </r>
  </si>
  <si>
    <t>Percentage of total spend rebate repayable from the Applicant to the Authority (%) per annum</t>
  </si>
  <si>
    <t>Detail Price Breaks</t>
  </si>
  <si>
    <t>Implementation Costs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</si>
</sst>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
  </numFmts>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Arial"/>
      <family val="2"/>
    </font>
    <font>
      <b/>
      <u/>
      <sz val="18"/>
      <color theme="1"/>
      <name val="Calibri"/>
      <family val="2"/>
      <scheme val="minor"/>
    </font>
    <font>
      <b/>
      <u/>
      <sz val="11"/>
      <color theme="1"/>
      <name val="Calibri"/>
      <family val="2"/>
      <scheme val="minor"/>
    </font>
    <font>
      <sz val="11"/>
      <color rgb="FF000000"/>
      <name val="Calibri"/>
      <family val="2"/>
      <scheme val="minor"/>
    </font>
    <font>
      <b/>
      <sz val="11"/>
      <color theme="1"/>
      <name val="Arial"/>
      <family val="2"/>
    </font>
    <font>
      <b/>
      <u/>
      <sz val="11"/>
      <color theme="1"/>
      <name val="Arial"/>
      <family val="2"/>
    </font>
    <font>
      <b/>
      <sz val="20"/>
      <color theme="1"/>
      <name val="Calibri"/>
      <family val="2"/>
      <scheme val="minor"/>
    </font>
    <font>
      <b/>
      <sz val="20"/>
      <color theme="0"/>
      <name val="Calibri"/>
      <family val="2"/>
      <scheme val="minor"/>
    </font>
    <font>
      <u/>
      <sz val="11"/>
      <color theme="10"/>
      <name val="Calibri"/>
      <family val="2"/>
    </font>
    <font>
      <b/>
      <sz val="28"/>
      <color rgb="FFFFFFFF"/>
      <name val="Arial"/>
      <family val="2"/>
    </font>
    <font>
      <b/>
      <sz val="20"/>
      <color rgb="FF000000"/>
      <name val="Arial"/>
      <family val="2"/>
    </font>
    <font>
      <b/>
      <sz val="24"/>
      <color rgb="FF0070C0"/>
      <name val="Arial"/>
      <family val="2"/>
    </font>
    <font>
      <b/>
      <u/>
      <sz val="24"/>
      <color theme="10"/>
      <name val="Arial"/>
      <family val="2"/>
    </font>
    <font>
      <b/>
      <sz val="11"/>
      <name val="Calibri"/>
      <family val="2"/>
      <scheme val="minor"/>
    </font>
    <font>
      <b/>
      <sz val="11"/>
      <color theme="0"/>
      <name val="Arial"/>
      <family val="2"/>
    </font>
    <font>
      <sz val="11"/>
      <name val="Arial"/>
      <family val="2"/>
    </font>
    <font>
      <b/>
      <sz val="20"/>
      <color theme="0"/>
      <name val="Arial"/>
      <family val="2"/>
    </font>
    <font>
      <b/>
      <sz val="20"/>
      <color theme="1"/>
      <name val="Arial"/>
      <family val="2"/>
    </font>
    <font>
      <b/>
      <sz val="11"/>
      <color rgb="FF000000"/>
      <name val="Calibri"/>
      <family val="2"/>
      <scheme val="minor"/>
    </font>
    <font>
      <b/>
      <sz val="20"/>
      <color rgb="FF000000"/>
      <name val="Calibri"/>
      <family val="2"/>
      <scheme val="minor"/>
    </font>
    <font>
      <b/>
      <u/>
      <sz val="24"/>
      <name val="Arial"/>
      <family val="2"/>
    </font>
    <font>
      <u/>
      <sz val="24"/>
      <name val="Arial"/>
      <family val="2"/>
    </font>
    <font>
      <b/>
      <sz val="24"/>
      <name val="Arial"/>
      <family val="2"/>
    </font>
    <font>
      <b/>
      <sz val="12"/>
      <color theme="0"/>
      <name val="Arial"/>
      <family val="2"/>
    </font>
    <font>
      <sz val="12"/>
      <color rgb="FFFFFFFF"/>
      <name val="Arial"/>
      <family val="2"/>
    </font>
    <font>
      <b/>
      <sz val="12"/>
      <color rgb="FFFFFFFF"/>
      <name val="Arial"/>
      <family val="2"/>
    </font>
    <font>
      <sz val="14"/>
      <color theme="1"/>
      <name val="Arial"/>
      <family val="2"/>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17365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23">
    <xf numFmtId="0" fontId="0" fillId="0" borderId="0" xfId="0"/>
    <xf numFmtId="0" fontId="1" fillId="2"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left" vertical="center"/>
    </xf>
    <xf numFmtId="0" fontId="10" fillId="4" borderId="0" xfId="0" applyFont="1" applyFill="1" applyBorder="1" applyAlignment="1" applyProtection="1">
      <alignment horizontal="center" vertical="center" wrapText="1"/>
    </xf>
    <xf numFmtId="0" fontId="7" fillId="4" borderId="0" xfId="0" applyFont="1" applyFill="1" applyAlignment="1" applyProtection="1">
      <alignment horizontal="center" vertical="center"/>
    </xf>
    <xf numFmtId="0" fontId="6" fillId="4"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wrapText="1"/>
    </xf>
    <xf numFmtId="0" fontId="0" fillId="4" borderId="0" xfId="0" applyFont="1" applyFill="1" applyAlignment="1" applyProtection="1">
      <alignment horizontal="center" vertical="center"/>
    </xf>
    <xf numFmtId="0" fontId="0" fillId="4" borderId="8"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xf numFmtId="0" fontId="1" fillId="4" borderId="7" xfId="0" applyFont="1" applyFill="1" applyBorder="1" applyAlignment="1" applyProtection="1">
      <alignment vertical="center" wrapText="1"/>
    </xf>
    <xf numFmtId="0" fontId="1" fillId="4" borderId="0" xfId="0" applyFont="1" applyFill="1" applyBorder="1" applyAlignment="1" applyProtection="1">
      <alignment vertical="center" wrapText="1"/>
    </xf>
    <xf numFmtId="164" fontId="0" fillId="4" borderId="7" xfId="0" applyNumberFormat="1" applyFont="1" applyFill="1" applyBorder="1" applyAlignment="1" applyProtection="1">
      <alignment vertical="center"/>
    </xf>
    <xf numFmtId="164" fontId="0" fillId="4" borderId="0" xfId="0" applyNumberFormat="1" applyFont="1" applyFill="1" applyBorder="1" applyAlignment="1" applyProtection="1">
      <alignment vertical="center"/>
    </xf>
    <xf numFmtId="0" fontId="0" fillId="4" borderId="8" xfId="0" applyFont="1" applyFill="1" applyBorder="1" applyAlignment="1" applyProtection="1">
      <alignment horizontal="left" vertical="center"/>
    </xf>
    <xf numFmtId="0" fontId="9" fillId="4" borderId="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0" fillId="4" borderId="0" xfId="0" applyFont="1" applyFill="1" applyAlignment="1" applyProtection="1">
      <alignment horizontal="center" vertical="center" wrapText="1"/>
    </xf>
    <xf numFmtId="164" fontId="12" fillId="4" borderId="0" xfId="0" applyNumberFormat="1" applyFont="1" applyFill="1" applyBorder="1" applyAlignment="1" applyProtection="1">
      <alignment vertical="center"/>
    </xf>
    <xf numFmtId="164" fontId="11" fillId="4" borderId="0" xfId="0" applyNumberFormat="1" applyFont="1" applyFill="1" applyBorder="1" applyAlignment="1" applyProtection="1">
      <alignment vertical="center"/>
    </xf>
    <xf numFmtId="0" fontId="10" fillId="4" borderId="3" xfId="0" applyFont="1" applyFill="1" applyBorder="1" applyAlignment="1" applyProtection="1">
      <alignment vertical="center"/>
    </xf>
    <xf numFmtId="0" fontId="10" fillId="4" borderId="0" xfId="0" applyFont="1" applyFill="1" applyBorder="1" applyAlignment="1" applyProtection="1">
      <alignment vertical="center"/>
    </xf>
    <xf numFmtId="0" fontId="5" fillId="4" borderId="0" xfId="0" applyFont="1" applyFill="1" applyBorder="1" applyAlignment="1" applyProtection="1">
      <alignment vertical="center" wrapText="1"/>
    </xf>
    <xf numFmtId="0" fontId="4" fillId="3" borderId="1" xfId="0" applyFont="1" applyFill="1" applyBorder="1" applyAlignment="1" applyProtection="1">
      <alignment horizontal="center" vertical="center"/>
    </xf>
    <xf numFmtId="0" fontId="1" fillId="4" borderId="8" xfId="0" applyFont="1" applyFill="1" applyBorder="1" applyAlignment="1" applyProtection="1">
      <alignment vertical="center"/>
    </xf>
    <xf numFmtId="0" fontId="10"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xf>
    <xf numFmtId="164" fontId="12" fillId="4"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wrapText="1"/>
    </xf>
    <xf numFmtId="0" fontId="0" fillId="4" borderId="8"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wrapText="1"/>
    </xf>
    <xf numFmtId="3" fontId="0" fillId="4"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3" fontId="0" fillId="3" borderId="1" xfId="0" applyNumberFormat="1" applyFont="1" applyFill="1" applyBorder="1" applyAlignment="1" applyProtection="1">
      <alignment horizontal="center" vertical="center" wrapText="1"/>
    </xf>
    <xf numFmtId="164" fontId="12" fillId="2" borderId="1" xfId="0" applyNumberFormat="1" applyFont="1" applyFill="1" applyBorder="1" applyAlignment="1" applyProtection="1">
      <alignment horizontal="center" vertical="center"/>
    </xf>
    <xf numFmtId="164" fontId="11" fillId="0" borderId="1" xfId="0" applyNumberFormat="1" applyFont="1" applyFill="1" applyBorder="1" applyAlignment="1" applyProtection="1">
      <alignment horizontal="center" vertical="center"/>
    </xf>
    <xf numFmtId="164" fontId="0"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3" fontId="0" fillId="3" borderId="1" xfId="0" applyNumberFormat="1" applyFont="1" applyFill="1" applyBorder="1" applyAlignment="1" applyProtection="1">
      <alignment horizontal="center" vertical="center"/>
    </xf>
    <xf numFmtId="0" fontId="5" fillId="3" borderId="1" xfId="0" applyFont="1" applyFill="1" applyBorder="1" applyAlignment="1">
      <alignment horizontal="left" vertical="center" wrapText="1"/>
    </xf>
    <xf numFmtId="0" fontId="0" fillId="3" borderId="1" xfId="0" applyNumberFormat="1" applyFont="1" applyFill="1" applyBorder="1" applyAlignment="1" applyProtection="1">
      <alignment horizontal="center" vertical="center" wrapText="1"/>
      <protection locked="0"/>
    </xf>
    <xf numFmtId="0" fontId="0" fillId="3" borderId="0" xfId="0" applyFill="1" applyProtection="1"/>
    <xf numFmtId="0" fontId="15" fillId="3" borderId="13"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7" fillId="3" borderId="14" xfId="1" applyFont="1" applyFill="1" applyBorder="1" applyAlignment="1" applyProtection="1">
      <alignment horizontal="left" vertical="center" wrapText="1"/>
    </xf>
    <xf numFmtId="0" fontId="0" fillId="3" borderId="0" xfId="0" applyFill="1" applyAlignment="1" applyProtection="1">
      <alignment vertical="center"/>
    </xf>
    <xf numFmtId="0" fontId="15" fillId="3" borderId="15" xfId="0" applyFont="1" applyFill="1" applyBorder="1" applyAlignment="1" applyProtection="1">
      <alignment horizontal="left" vertical="center" wrapText="1"/>
    </xf>
    <xf numFmtId="0" fontId="16" fillId="3" borderId="16" xfId="0" applyFont="1" applyFill="1" applyBorder="1" applyAlignment="1" applyProtection="1">
      <alignment horizontal="left" vertical="center" wrapText="1"/>
      <protection locked="0"/>
    </xf>
    <xf numFmtId="0" fontId="0" fillId="3"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wrapText="1"/>
    </xf>
    <xf numFmtId="165" fontId="1" fillId="2"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protection locked="0"/>
    </xf>
    <xf numFmtId="165"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165" fontId="4" fillId="3" borderId="1"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165" fontId="0" fillId="4" borderId="0" xfId="0" applyNumberFormat="1" applyFont="1" applyFill="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protection locked="0"/>
    </xf>
    <xf numFmtId="165" fontId="4" fillId="0" borderId="1" xfId="0" applyNumberFormat="1" applyFont="1" applyBorder="1" applyAlignment="1" applyProtection="1">
      <alignment vertical="center"/>
    </xf>
    <xf numFmtId="0" fontId="4" fillId="3" borderId="1" xfId="0" applyFont="1" applyFill="1" applyBorder="1" applyAlignment="1" applyProtection="1">
      <alignment horizontal="center" vertical="center"/>
      <protection locked="0"/>
    </xf>
    <xf numFmtId="0" fontId="4" fillId="0" borderId="4" xfId="0" applyFont="1" applyFill="1" applyBorder="1" applyAlignment="1" applyProtection="1">
      <alignment vertical="center"/>
    </xf>
    <xf numFmtId="0" fontId="4" fillId="3" borderId="2" xfId="0" applyFont="1" applyFill="1" applyBorder="1" applyAlignment="1" applyProtection="1">
      <alignment horizontal="center" vertical="center"/>
    </xf>
    <xf numFmtId="0" fontId="1" fillId="2" borderId="4" xfId="0" applyFont="1" applyFill="1" applyBorder="1" applyAlignment="1" applyProtection="1">
      <alignment horizontal="center" vertical="center" wrapText="1"/>
    </xf>
    <xf numFmtId="165" fontId="0" fillId="3" borderId="4" xfId="0" applyNumberFormat="1" applyFont="1" applyFill="1" applyBorder="1" applyAlignment="1" applyProtection="1">
      <alignment vertical="center"/>
    </xf>
    <xf numFmtId="165" fontId="8"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protection locked="0"/>
    </xf>
    <xf numFmtId="165" fontId="8" fillId="0" borderId="1" xfId="0" applyNumberFormat="1" applyFont="1" applyFill="1" applyBorder="1" applyAlignment="1" applyProtection="1">
      <alignment horizontal="center" vertical="center"/>
    </xf>
    <xf numFmtId="0" fontId="5"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vertical="center" wrapText="1"/>
    </xf>
    <xf numFmtId="164" fontId="5" fillId="3" borderId="1" xfId="0" applyNumberFormat="1" applyFont="1" applyFill="1" applyBorder="1" applyAlignment="1">
      <alignment horizontal="left" vertical="center" wrapText="1"/>
    </xf>
    <xf numFmtId="165" fontId="5" fillId="3" borderId="1" xfId="0" applyNumberFormat="1" applyFont="1" applyFill="1" applyBorder="1" applyAlignment="1">
      <alignment horizontal="right" vertical="center" wrapText="1"/>
    </xf>
    <xf numFmtId="165" fontId="20"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vertical="center"/>
    </xf>
    <xf numFmtId="0" fontId="5" fillId="4" borderId="0" xfId="0" applyFont="1" applyFill="1" applyAlignment="1">
      <alignment horizontal="center" vertical="center"/>
    </xf>
    <xf numFmtId="0" fontId="19" fillId="2" borderId="1" xfId="0" applyFont="1" applyFill="1" applyBorder="1" applyAlignment="1" applyProtection="1">
      <alignment horizontal="center" vertical="center" wrapText="1"/>
    </xf>
    <xf numFmtId="0" fontId="5" fillId="4" borderId="0" xfId="0" applyFont="1" applyFill="1" applyBorder="1" applyAlignment="1">
      <alignment horizontal="center" vertical="center"/>
    </xf>
    <xf numFmtId="0" fontId="19" fillId="2" borderId="5" xfId="0" applyFont="1" applyFill="1" applyBorder="1" applyAlignment="1" applyProtection="1">
      <alignment horizontal="center" vertical="center" wrapText="1"/>
    </xf>
    <xf numFmtId="0" fontId="5" fillId="4" borderId="0" xfId="0" applyFont="1" applyFill="1" applyBorder="1" applyAlignment="1">
      <alignment horizontal="left" vertical="center"/>
    </xf>
    <xf numFmtId="164" fontId="5" fillId="3" borderId="1" xfId="0" applyNumberFormat="1" applyFont="1" applyFill="1" applyBorder="1" applyAlignment="1">
      <alignment horizontal="right" vertical="center"/>
    </xf>
    <xf numFmtId="165" fontId="0" fillId="3" borderId="1" xfId="0"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vertical="center"/>
      <protection locked="0"/>
    </xf>
    <xf numFmtId="0" fontId="10" fillId="4" borderId="0" xfId="0" applyFont="1" applyFill="1" applyBorder="1" applyAlignment="1" applyProtection="1">
      <alignment horizontal="center" vertical="center"/>
    </xf>
    <xf numFmtId="165" fontId="0" fillId="0" borderId="1" xfId="0" applyNumberFormat="1" applyFont="1" applyBorder="1" applyAlignment="1" applyProtection="1">
      <alignment horizontal="center" vertical="center"/>
    </xf>
    <xf numFmtId="0" fontId="3" fillId="4" borderId="0" xfId="0" applyFont="1" applyFill="1" applyAlignment="1" applyProtection="1">
      <alignment horizontal="center" vertical="center"/>
    </xf>
    <xf numFmtId="164" fontId="0" fillId="4" borderId="8" xfId="0" applyNumberFormat="1" applyFont="1" applyFill="1" applyBorder="1" applyAlignment="1" applyProtection="1">
      <alignment horizontal="center" vertical="center"/>
    </xf>
    <xf numFmtId="164" fontId="0" fillId="0" borderId="1" xfId="0" applyNumberFormat="1" applyFont="1" applyFill="1" applyBorder="1" applyAlignment="1" applyProtection="1">
      <alignment horizontal="center" vertical="center" wrapText="1"/>
    </xf>
    <xf numFmtId="165" fontId="2" fillId="0" borderId="1"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vertical="center"/>
      <protection locked="0"/>
    </xf>
    <xf numFmtId="165" fontId="0" fillId="0"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vertical="center"/>
      <protection locked="0"/>
    </xf>
    <xf numFmtId="165" fontId="1" fillId="3" borderId="1" xfId="0" applyNumberFormat="1" applyFont="1" applyFill="1" applyBorder="1" applyAlignment="1" applyProtection="1">
      <alignment horizontal="center" vertical="center"/>
      <protection locked="0"/>
    </xf>
    <xf numFmtId="165" fontId="11" fillId="3" borderId="1" xfId="0" applyNumberFormat="1" applyFont="1" applyFill="1" applyBorder="1" applyAlignment="1" applyProtection="1">
      <alignment horizontal="center" vertical="center"/>
    </xf>
    <xf numFmtId="165" fontId="0" fillId="3" borderId="1" xfId="0" applyNumberFormat="1" applyFont="1" applyFill="1" applyBorder="1" applyAlignment="1" applyProtection="1">
      <alignment horizontal="right" vertical="center"/>
      <protection locked="0"/>
    </xf>
    <xf numFmtId="165" fontId="0" fillId="0" borderId="1" xfId="0" applyNumberFormat="1" applyFont="1" applyBorder="1" applyAlignment="1" applyProtection="1">
      <alignment horizontal="right" vertical="center"/>
    </xf>
    <xf numFmtId="165" fontId="2" fillId="3" borderId="1" xfId="0" applyNumberFormat="1" applyFont="1" applyFill="1" applyBorder="1" applyAlignment="1" applyProtection="1">
      <alignment horizontal="right" vertical="center"/>
    </xf>
    <xf numFmtId="165" fontId="2" fillId="3" borderId="1" xfId="0" applyNumberFormat="1" applyFont="1" applyFill="1" applyBorder="1" applyAlignment="1" applyProtection="1">
      <alignment vertical="center"/>
    </xf>
    <xf numFmtId="165" fontId="2" fillId="3" borderId="1" xfId="0" applyNumberFormat="1" applyFont="1" applyFill="1" applyBorder="1" applyAlignment="1" applyProtection="1">
      <alignment horizontal="center" vertical="center"/>
    </xf>
    <xf numFmtId="164" fontId="0" fillId="4" borderId="0"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protection locked="0"/>
    </xf>
    <xf numFmtId="165" fontId="11"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165" fontId="23" fillId="0" borderId="1"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0" fillId="4" borderId="0" xfId="0" applyFill="1"/>
    <xf numFmtId="0" fontId="4" fillId="4" borderId="0" xfId="0" applyFont="1" applyFill="1"/>
    <xf numFmtId="0" fontId="27" fillId="4" borderId="0" xfId="0" applyFont="1" applyFill="1" applyAlignment="1"/>
    <xf numFmtId="0" fontId="9" fillId="4" borderId="0" xfId="0" applyFont="1" applyFill="1" applyAlignment="1">
      <alignment horizontal="left" vertical="center"/>
    </xf>
    <xf numFmtId="0" fontId="2" fillId="4" borderId="0" xfId="0" applyFont="1" applyFill="1" applyAlignment="1">
      <alignment horizontal="left" vertical="center"/>
    </xf>
    <xf numFmtId="0" fontId="10" fillId="4" borderId="0" xfId="0" applyFont="1" applyFill="1" applyAlignment="1">
      <alignment horizontal="left" vertical="center"/>
    </xf>
    <xf numFmtId="0" fontId="7" fillId="4" borderId="0" xfId="0" applyFont="1" applyFill="1" applyAlignment="1">
      <alignment horizontal="left" vertical="center"/>
    </xf>
    <xf numFmtId="0" fontId="28" fillId="2" borderId="4"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top" wrapText="1"/>
      <protection locked="0"/>
    </xf>
    <xf numFmtId="0" fontId="30" fillId="2" borderId="2" xfId="0" applyFont="1" applyFill="1" applyBorder="1" applyAlignment="1" applyProtection="1">
      <alignment vertical="top" wrapText="1"/>
      <protection locked="0"/>
    </xf>
    <xf numFmtId="0" fontId="31" fillId="3" borderId="2" xfId="0" applyFont="1" applyFill="1" applyBorder="1" applyAlignment="1" applyProtection="1">
      <alignment horizontal="left" vertical="center" wrapText="1"/>
      <protection locked="0"/>
    </xf>
    <xf numFmtId="0" fontId="31" fillId="3" borderId="2" xfId="0" applyFont="1" applyFill="1" applyBorder="1" applyAlignment="1" applyProtection="1">
      <alignment horizontal="center" vertical="center" wrapText="1"/>
      <protection locked="0"/>
    </xf>
    <xf numFmtId="0" fontId="31" fillId="3" borderId="1" xfId="0" applyFont="1" applyFill="1" applyBorder="1" applyAlignment="1" applyProtection="1">
      <alignment horizontal="center" vertical="center" wrapText="1"/>
      <protection locked="0"/>
    </xf>
    <xf numFmtId="0" fontId="0" fillId="4" borderId="0" xfId="0" applyFill="1" applyAlignment="1">
      <alignment horizontal="left" vertical="center"/>
    </xf>
    <xf numFmtId="0" fontId="31" fillId="3" borderId="1"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64" fontId="12" fillId="2" borderId="1" xfId="0" applyNumberFormat="1" applyFont="1"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164" fontId="12" fillId="2" borderId="5" xfId="0" applyNumberFormat="1" applyFont="1" applyFill="1" applyBorder="1" applyAlignment="1" applyProtection="1">
      <alignment horizontal="center" vertical="center"/>
    </xf>
    <xf numFmtId="164" fontId="12" fillId="2" borderId="6" xfId="0" applyNumberFormat="1" applyFont="1" applyFill="1" applyBorder="1" applyAlignment="1" applyProtection="1">
      <alignment horizontal="center" vertical="center"/>
    </xf>
    <xf numFmtId="165" fontId="11" fillId="0" borderId="5" xfId="0" applyNumberFormat="1" applyFont="1" applyFill="1" applyBorder="1" applyAlignment="1" applyProtection="1">
      <alignment horizontal="center" vertical="center"/>
    </xf>
    <xf numFmtId="165" fontId="11" fillId="0" borderId="6" xfId="0" applyNumberFormat="1" applyFont="1" applyFill="1" applyBorder="1" applyAlignment="1" applyProtection="1">
      <alignment horizontal="center" vertical="center"/>
    </xf>
    <xf numFmtId="0" fontId="0" fillId="3" borderId="4"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3" fontId="0" fillId="3" borderId="10" xfId="0" applyNumberFormat="1" applyFont="1" applyFill="1" applyBorder="1" applyAlignment="1" applyProtection="1">
      <alignment horizontal="center" vertical="center"/>
    </xf>
    <xf numFmtId="3" fontId="0" fillId="3" borderId="2" xfId="0" applyNumberFormat="1" applyFont="1" applyFill="1" applyBorder="1" applyAlignment="1" applyProtection="1">
      <alignment horizontal="center" vertical="center"/>
    </xf>
    <xf numFmtId="165" fontId="0" fillId="3" borderId="4" xfId="0" applyNumberFormat="1" applyFont="1" applyFill="1" applyBorder="1" applyAlignment="1" applyProtection="1">
      <alignment horizontal="center" vertical="center"/>
      <protection locked="0"/>
    </xf>
    <xf numFmtId="165" fontId="0" fillId="3" borderId="2" xfId="0" applyNumberFormat="1"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3" fontId="0" fillId="3" borderId="4" xfId="0" applyNumberFormat="1" applyFont="1" applyFill="1" applyBorder="1" applyAlignment="1" applyProtection="1">
      <alignment horizontal="center" vertical="center"/>
    </xf>
    <xf numFmtId="3" fontId="0" fillId="3" borderId="1" xfId="0" applyNumberFormat="1" applyFont="1" applyFill="1" applyBorder="1" applyAlignment="1" applyProtection="1">
      <alignment horizontal="center" vertical="center"/>
    </xf>
    <xf numFmtId="0" fontId="0" fillId="3" borderId="10" xfId="0" applyFont="1" applyFill="1" applyBorder="1" applyAlignment="1" applyProtection="1">
      <alignment horizontal="center" vertical="center" wrapText="1"/>
    </xf>
    <xf numFmtId="3" fontId="0" fillId="3" borderId="4" xfId="0" applyNumberFormat="1" applyFont="1" applyFill="1" applyBorder="1" applyAlignment="1" applyProtection="1">
      <alignment horizontal="center" vertical="center" wrapText="1"/>
    </xf>
    <xf numFmtId="3" fontId="0" fillId="3" borderId="10" xfId="0" applyNumberFormat="1" applyFont="1" applyFill="1" applyBorder="1" applyAlignment="1" applyProtection="1">
      <alignment horizontal="center" vertical="center" wrapText="1"/>
    </xf>
    <xf numFmtId="3" fontId="0" fillId="3" borderId="2" xfId="0" applyNumberFormat="1" applyFont="1" applyFill="1" applyBorder="1" applyAlignment="1" applyProtection="1">
      <alignment horizontal="center" vertical="center" wrapText="1"/>
    </xf>
    <xf numFmtId="165" fontId="0" fillId="3" borderId="10" xfId="0"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horizontal="right" vertical="center"/>
      <protection locked="0"/>
    </xf>
    <xf numFmtId="165" fontId="12" fillId="2" borderId="5" xfId="0" applyNumberFormat="1" applyFont="1" applyFill="1" applyBorder="1" applyAlignment="1" applyProtection="1">
      <alignment horizontal="center" vertical="center"/>
    </xf>
    <xf numFmtId="165" fontId="12" fillId="2" borderId="6"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165" fontId="2" fillId="3" borderId="1"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21" fillId="2" borderId="18"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wrapText="1"/>
    </xf>
    <xf numFmtId="164" fontId="9" fillId="3" borderId="4" xfId="0" applyNumberFormat="1" applyFont="1" applyFill="1" applyBorder="1" applyAlignment="1">
      <alignment horizontal="center" vertical="center"/>
    </xf>
    <xf numFmtId="164" fontId="22" fillId="3" borderId="1" xfId="0" applyNumberFormat="1" applyFont="1" applyFill="1" applyBorder="1" applyAlignment="1">
      <alignment horizontal="center" vertical="center"/>
    </xf>
    <xf numFmtId="0" fontId="19" fillId="2" borderId="17"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9" fillId="2" borderId="19" xfId="0" applyFont="1" applyFill="1" applyBorder="1" applyAlignment="1" applyProtection="1">
      <alignment horizontal="center" vertical="center" wrapText="1"/>
    </xf>
    <xf numFmtId="164" fontId="5" fillId="3" borderId="1" xfId="0" applyNumberFormat="1" applyFont="1" applyFill="1" applyBorder="1" applyAlignment="1">
      <alignment horizontal="center" vertical="center"/>
    </xf>
    <xf numFmtId="165"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164" fontId="24" fillId="0" borderId="1" xfId="0" applyNumberFormat="1" applyFont="1" applyFill="1" applyBorder="1" applyAlignment="1" applyProtection="1">
      <alignment horizontal="center" vertical="center"/>
    </xf>
    <xf numFmtId="0" fontId="5" fillId="4" borderId="0" xfId="0" applyFont="1" applyFill="1" applyBorder="1" applyAlignment="1">
      <alignment horizontal="left" vertical="center" wrapText="1"/>
    </xf>
    <xf numFmtId="0" fontId="11" fillId="4" borderId="0" xfId="0" applyFont="1" applyFill="1" applyAlignment="1">
      <alignment horizontal="left"/>
    </xf>
    <xf numFmtId="0" fontId="25" fillId="4" borderId="0" xfId="0" applyFont="1" applyFill="1" applyAlignment="1"/>
    <xf numFmtId="0" fontId="30" fillId="2" borderId="1" xfId="0" applyFont="1" applyFill="1" applyBorder="1" applyAlignment="1">
      <alignment horizontal="center" vertical="center" wrapText="1"/>
    </xf>
    <xf numFmtId="0" fontId="13" fillId="4" borderId="0" xfId="1" applyFill="1" applyBorder="1" applyAlignment="1" applyProtection="1">
      <alignment vertical="top" wrapText="1"/>
    </xf>
    <xf numFmtId="0" fontId="5" fillId="3" borderId="1" xfId="0" applyFont="1" applyFill="1" applyBorder="1" applyAlignment="1" applyProtection="1">
      <alignment vertical="center" wrapText="1"/>
      <protection locked="0"/>
    </xf>
    <xf numFmtId="165" fontId="5" fillId="3" borderId="1" xfId="0" applyNumberFormat="1" applyFont="1" applyFill="1" applyBorder="1" applyAlignment="1" applyProtection="1">
      <alignment vertical="center" wrapText="1"/>
      <protection locked="0"/>
    </xf>
    <xf numFmtId="165" fontId="5" fillId="3" borderId="1" xfId="0" applyNumberFormat="1" applyFont="1" applyFill="1" applyBorder="1" applyAlignment="1" applyProtection="1">
      <alignment horizontal="right" vertical="center" wrapText="1"/>
      <protection locked="0"/>
    </xf>
    <xf numFmtId="165" fontId="5" fillId="3" borderId="5" xfId="0" applyNumberFormat="1" applyFont="1" applyFill="1" applyBorder="1" applyAlignment="1" applyProtection="1">
      <alignment horizontal="center" vertical="center" wrapText="1"/>
      <protection locked="0"/>
    </xf>
    <xf numFmtId="165" fontId="20" fillId="3" borderId="5"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center"/>
      <protection locked="0"/>
    </xf>
    <xf numFmtId="165" fontId="5" fillId="3" borderId="1" xfId="0" applyNumberFormat="1" applyFont="1" applyFill="1" applyBorder="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0</xdr:row>
      <xdr:rowOff>57150</xdr:rowOff>
    </xdr:from>
    <xdr:to>
      <xdr:col>1</xdr:col>
      <xdr:colOff>3267075</xdr:colOff>
      <xdr:row>0</xdr:row>
      <xdr:rowOff>762000</xdr:rowOff>
    </xdr:to>
    <xdr:pic>
      <xdr:nvPicPr>
        <xdr:cNvPr id="4" name="Picture 3" descr="torbaycouncil"/>
        <xdr:cNvPicPr/>
      </xdr:nvPicPr>
      <xdr:blipFill>
        <a:blip xmlns:r="http://schemas.openxmlformats.org/officeDocument/2006/relationships" r:embed="rId1" cstate="print"/>
        <a:srcRect/>
        <a:stretch>
          <a:fillRect/>
        </a:stretch>
      </xdr:blipFill>
      <xdr:spPr bwMode="auto">
        <a:xfrm>
          <a:off x="3838575" y="57150"/>
          <a:ext cx="20193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election activeCell="B5" sqref="B5"/>
    </sheetView>
  </sheetViews>
  <sheetFormatPr defaultRowHeight="15" x14ac:dyDescent="0.25"/>
  <cols>
    <col min="1" max="1" width="38.85546875" style="51" customWidth="1"/>
    <col min="2" max="2" width="124.42578125" style="51" customWidth="1"/>
    <col min="3" max="3" width="2.7109375" style="51" customWidth="1"/>
    <col min="4" max="16384" width="9.140625" style="51"/>
  </cols>
  <sheetData>
    <row r="1" spans="1:2" ht="63.75" customHeight="1" thickBot="1" x14ac:dyDescent="0.3"/>
    <row r="2" spans="1:2" ht="50.25" customHeight="1" thickTop="1" x14ac:dyDescent="0.25">
      <c r="A2" s="142" t="s">
        <v>395</v>
      </c>
      <c r="B2" s="143"/>
    </row>
    <row r="3" spans="1:2" ht="45" customHeight="1" x14ac:dyDescent="0.25">
      <c r="A3" s="52" t="s">
        <v>384</v>
      </c>
      <c r="B3" s="53" t="s">
        <v>385</v>
      </c>
    </row>
    <row r="4" spans="1:2" ht="45" customHeight="1" x14ac:dyDescent="0.25">
      <c r="A4" s="52" t="s">
        <v>386</v>
      </c>
      <c r="B4" s="53" t="s">
        <v>387</v>
      </c>
    </row>
    <row r="5" spans="1:2" ht="45" customHeight="1" x14ac:dyDescent="0.25">
      <c r="A5" s="52" t="s">
        <v>388</v>
      </c>
      <c r="B5" s="53" t="s">
        <v>389</v>
      </c>
    </row>
    <row r="6" spans="1:2" ht="45" customHeight="1" x14ac:dyDescent="0.25">
      <c r="A6" s="52" t="s">
        <v>390</v>
      </c>
      <c r="B6" s="53" t="s">
        <v>391</v>
      </c>
    </row>
    <row r="7" spans="1:2" s="55" customFormat="1" ht="45" customHeight="1" x14ac:dyDescent="0.25">
      <c r="A7" s="52" t="s">
        <v>392</v>
      </c>
      <c r="B7" s="54" t="s">
        <v>393</v>
      </c>
    </row>
    <row r="8" spans="1:2" s="55" customFormat="1" ht="45" customHeight="1" thickBot="1" x14ac:dyDescent="0.3">
      <c r="A8" s="56" t="s">
        <v>394</v>
      </c>
      <c r="B8" s="57"/>
    </row>
    <row r="9" spans="1:2" ht="15.75" thickTop="1" x14ac:dyDescent="0.25"/>
  </sheetData>
  <sheetProtection algorithmName="SHA-512" hashValue="Uy85ZAevHIsKmLtQ0czIKLJA+p2zX0LBpyJ3U3iQLkUx/mcsKIuu7wF6s7FeSBtsxUjesWPS4xnQvrvcvJ9hSA==" saltValue="E0sJrZRXDyxavRw/6TeHvw==" spinCount="100000" sheet="1" objects="1" scenarios="1"/>
  <mergeCells count="1">
    <mergeCell ref="A2:B2"/>
  </mergeCells>
  <hyperlinks>
    <hyperlink ref="B7" r:id="rId1" display="http://www.supplyingthesouthwest.org.uk/"/>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75" zoomScaleNormal="75" workbookViewId="0"/>
  </sheetViews>
  <sheetFormatPr defaultColWidth="9.140625" defaultRowHeight="15" x14ac:dyDescent="0.25"/>
  <cols>
    <col min="1" max="1" width="103.5703125" style="10" bestFit="1" customWidth="1"/>
    <col min="2" max="7" width="26.42578125" style="8" bestFit="1" customWidth="1"/>
    <col min="8" max="8" width="21.85546875" style="8" bestFit="1" customWidth="1"/>
    <col min="9" max="9" width="56" style="8" bestFit="1" customWidth="1"/>
    <col min="10" max="10" width="18" style="8" bestFit="1" customWidth="1"/>
    <col min="11" max="11" width="17" style="8" customWidth="1"/>
    <col min="12" max="12" width="33.140625" style="8" bestFit="1" customWidth="1"/>
    <col min="13" max="19" width="17.5703125" style="8" customWidth="1"/>
    <col min="20" max="16384" width="9.140625" style="8"/>
  </cols>
  <sheetData>
    <row r="1" spans="1:8" ht="30" customHeight="1" x14ac:dyDescent="0.25">
      <c r="A1" s="1" t="s">
        <v>462</v>
      </c>
      <c r="B1" s="47" t="s">
        <v>457</v>
      </c>
      <c r="C1" s="47" t="s">
        <v>456</v>
      </c>
      <c r="D1" s="47" t="s">
        <v>455</v>
      </c>
      <c r="E1" s="47" t="s">
        <v>454</v>
      </c>
      <c r="F1" s="47" t="s">
        <v>453</v>
      </c>
      <c r="G1" s="47" t="s">
        <v>452</v>
      </c>
      <c r="H1" s="1" t="s">
        <v>415</v>
      </c>
    </row>
    <row r="2" spans="1:8" ht="30" customHeight="1" x14ac:dyDescent="0.25">
      <c r="A2" s="124" t="s">
        <v>463</v>
      </c>
      <c r="B2" s="88">
        <f>('Print - Bulk &amp; Jobbing'!$M$23)/2</f>
        <v>0</v>
      </c>
      <c r="C2" s="88">
        <f>'Print - Bulk &amp; Jobbing'!$M$23</f>
        <v>0</v>
      </c>
      <c r="D2" s="88">
        <f>'Print - Bulk &amp; Jobbing'!$M$23</f>
        <v>0</v>
      </c>
      <c r="E2" s="88">
        <f>'Print - Bulk &amp; Jobbing'!$M$23</f>
        <v>0</v>
      </c>
      <c r="F2" s="88">
        <f>'Print - Bulk &amp; Jobbing'!$M$23</f>
        <v>0</v>
      </c>
      <c r="G2" s="88">
        <f>'Print - Bulk &amp; Jobbing'!$M$23</f>
        <v>0</v>
      </c>
      <c r="H2" s="125">
        <f>SUM(B2:G2)</f>
        <v>0</v>
      </c>
    </row>
    <row r="3" spans="1:8" ht="30" customHeight="1" x14ac:dyDescent="0.25">
      <c r="A3" s="124" t="s">
        <v>464</v>
      </c>
      <c r="B3" s="88">
        <f>('Print - Display'!$I$33)/2</f>
        <v>0</v>
      </c>
      <c r="C3" s="88">
        <f>'Print - Display'!$I$33</f>
        <v>0</v>
      </c>
      <c r="D3" s="88">
        <f>'Print - Display'!$I$33</f>
        <v>0</v>
      </c>
      <c r="E3" s="88">
        <f>'Print - Display'!$I$33</f>
        <v>0</v>
      </c>
      <c r="F3" s="88">
        <f>'Print - Display'!$I$33</f>
        <v>0</v>
      </c>
      <c r="G3" s="88">
        <f>'Print - Display'!$I$33</f>
        <v>0</v>
      </c>
      <c r="H3" s="125">
        <f>SUM(B3:G3)</f>
        <v>0</v>
      </c>
    </row>
    <row r="4" spans="1:8" ht="30" customHeight="1" x14ac:dyDescent="0.25">
      <c r="A4" s="124" t="s">
        <v>465</v>
      </c>
      <c r="B4" s="88">
        <f>('Print - Envelopes'!$A$21)/2</f>
        <v>0</v>
      </c>
      <c r="C4" s="88">
        <f>'Print - Envelopes'!$A$21</f>
        <v>0</v>
      </c>
      <c r="D4" s="88">
        <f>'Print - Envelopes'!$A$21</f>
        <v>0</v>
      </c>
      <c r="E4" s="88">
        <f>'Print - Envelopes'!$A$21</f>
        <v>0</v>
      </c>
      <c r="F4" s="88">
        <f>'Print - Envelopes'!$A$21</f>
        <v>0</v>
      </c>
      <c r="G4" s="88">
        <f>'Print - Envelopes'!$A$21</f>
        <v>0</v>
      </c>
      <c r="H4" s="125">
        <f>SUM(B4:G4)</f>
        <v>0</v>
      </c>
    </row>
    <row r="5" spans="1:8" ht="30" customHeight="1" x14ac:dyDescent="0.25">
      <c r="A5" s="124" t="s">
        <v>466</v>
      </c>
      <c r="B5" s="88">
        <f>('Print - Electoral'!$G$2)/2</f>
        <v>0</v>
      </c>
      <c r="C5" s="88">
        <f>'Print - Electoral'!$G$2</f>
        <v>0</v>
      </c>
      <c r="D5" s="88">
        <f>'Print - Electoral'!$G$2</f>
        <v>0</v>
      </c>
      <c r="E5" s="88">
        <f>'Print - Electoral'!$G$2</f>
        <v>0</v>
      </c>
      <c r="F5" s="88">
        <f>'Print - Electoral'!$G$2</f>
        <v>0</v>
      </c>
      <c r="G5" s="88">
        <f>'Print - Electoral'!$G$2</f>
        <v>0</v>
      </c>
      <c r="H5" s="125">
        <f>SUM(B5:G5)</f>
        <v>0</v>
      </c>
    </row>
    <row r="7" spans="1:8" ht="30" customHeight="1" x14ac:dyDescent="0.25">
      <c r="A7" s="1" t="s">
        <v>467</v>
      </c>
      <c r="B7" s="47" t="s">
        <v>457</v>
      </c>
      <c r="C7" s="47" t="s">
        <v>456</v>
      </c>
      <c r="D7" s="47" t="s">
        <v>455</v>
      </c>
      <c r="E7" s="47" t="s">
        <v>454</v>
      </c>
      <c r="F7" s="47" t="s">
        <v>453</v>
      </c>
      <c r="G7" s="47" t="s">
        <v>452</v>
      </c>
      <c r="H7" s="1" t="s">
        <v>415</v>
      </c>
    </row>
    <row r="8" spans="1:8" ht="30" customHeight="1" x14ac:dyDescent="0.25">
      <c r="A8" s="124" t="s">
        <v>468</v>
      </c>
      <c r="B8" s="88">
        <f>('Hybrid Mail'!$V$27)/2</f>
        <v>0</v>
      </c>
      <c r="C8" s="88">
        <f>'Hybrid Mail'!$V$27</f>
        <v>0</v>
      </c>
      <c r="D8" s="88">
        <f>'Hybrid Mail'!$V$27</f>
        <v>0</v>
      </c>
      <c r="E8" s="88">
        <f>'Hybrid Mail'!$V$27</f>
        <v>0</v>
      </c>
      <c r="F8" s="88">
        <f>'Hybrid Mail'!$V$27</f>
        <v>0</v>
      </c>
      <c r="G8" s="88">
        <f>'Hybrid Mail'!$V$27</f>
        <v>0</v>
      </c>
      <c r="H8" s="125">
        <f>SUM(B8:G8)</f>
        <v>0</v>
      </c>
    </row>
    <row r="9" spans="1:8" ht="30" customHeight="1" x14ac:dyDescent="0.25">
      <c r="A9" s="124" t="s">
        <v>469</v>
      </c>
      <c r="B9" s="88">
        <f>'Bulk Mail'!$U$8</f>
        <v>0</v>
      </c>
      <c r="C9" s="88">
        <f>('Bulk Mail'!$U$8)/2</f>
        <v>0</v>
      </c>
      <c r="D9" s="88">
        <f>'Bulk Mail'!$U$8</f>
        <v>0</v>
      </c>
      <c r="E9" s="88">
        <f>'Bulk Mail'!$U$8</f>
        <v>0</v>
      </c>
      <c r="F9" s="88">
        <f>'Bulk Mail'!$U$8</f>
        <v>0</v>
      </c>
      <c r="G9" s="88">
        <f>'Bulk Mail'!$U$8</f>
        <v>0</v>
      </c>
      <c r="H9" s="125">
        <f>SUM(B9:G9)</f>
        <v>0</v>
      </c>
    </row>
    <row r="10" spans="1:8" ht="30" customHeight="1" x14ac:dyDescent="0.25">
      <c r="A10" s="124" t="s">
        <v>473</v>
      </c>
      <c r="B10" s="88">
        <f>'Bulk Mail'!$N$29</f>
        <v>0</v>
      </c>
      <c r="C10" s="88">
        <f>('Bulk Mail'!$N$29)/2</f>
        <v>0</v>
      </c>
      <c r="D10" s="88">
        <f>'Bulk Mail'!$N$29</f>
        <v>0</v>
      </c>
      <c r="E10" s="88">
        <f>'Bulk Mail'!$N$29</f>
        <v>0</v>
      </c>
      <c r="F10" s="88">
        <f>'Bulk Mail'!$N$29</f>
        <v>0</v>
      </c>
      <c r="G10" s="88">
        <f>'Bulk Mail'!$N$29</f>
        <v>0</v>
      </c>
      <c r="H10" s="125">
        <f>SUM(B10:G10)</f>
        <v>0</v>
      </c>
    </row>
    <row r="12" spans="1:8" ht="30" customHeight="1" x14ac:dyDescent="0.25">
      <c r="A12" s="1" t="s">
        <v>470</v>
      </c>
      <c r="B12" s="47" t="s">
        <v>457</v>
      </c>
      <c r="C12" s="47" t="s">
        <v>456</v>
      </c>
      <c r="D12" s="47" t="s">
        <v>455</v>
      </c>
      <c r="E12" s="47" t="s">
        <v>454</v>
      </c>
      <c r="F12" s="47" t="s">
        <v>453</v>
      </c>
      <c r="G12" s="47" t="s">
        <v>452</v>
      </c>
      <c r="H12" s="1" t="s">
        <v>415</v>
      </c>
    </row>
    <row r="13" spans="1:8" ht="30" customHeight="1" x14ac:dyDescent="0.25">
      <c r="A13" s="124" t="s">
        <v>435</v>
      </c>
      <c r="B13" s="88" t="s">
        <v>95</v>
      </c>
      <c r="C13" s="88">
        <f>MFD!$H$14</f>
        <v>0</v>
      </c>
      <c r="D13" s="88">
        <f>MFD!$H$14</f>
        <v>0</v>
      </c>
      <c r="E13" s="88">
        <f>MFD!$H$14</f>
        <v>0</v>
      </c>
      <c r="F13" s="88">
        <f>MFD!$H$14</f>
        <v>0</v>
      </c>
      <c r="G13" s="88">
        <f>MFD!$H$14</f>
        <v>0</v>
      </c>
      <c r="H13" s="125">
        <f>SUM(C13:G13)</f>
        <v>0</v>
      </c>
    </row>
    <row r="14" spans="1:8" ht="30" customHeight="1" x14ac:dyDescent="0.25">
      <c r="A14" s="124" t="s">
        <v>471</v>
      </c>
      <c r="B14" s="88" t="s">
        <v>95</v>
      </c>
      <c r="C14" s="88" t="e">
        <f>MFD!$I$17</f>
        <v>#DIV/0!</v>
      </c>
      <c r="D14" s="88" t="e">
        <f>MFD!$I$17</f>
        <v>#DIV/0!</v>
      </c>
      <c r="E14" s="88" t="e">
        <f>MFD!$I$17</f>
        <v>#DIV/0!</v>
      </c>
      <c r="F14" s="88" t="e">
        <f>MFD!$I$17</f>
        <v>#DIV/0!</v>
      </c>
      <c r="G14" s="88" t="e">
        <f>MFD!$I$17</f>
        <v>#DIV/0!</v>
      </c>
      <c r="H14" s="125" t="e">
        <f>SUM(C14:G14)</f>
        <v>#DIV/0!</v>
      </c>
    </row>
    <row r="15" spans="1:8" ht="30" customHeight="1" x14ac:dyDescent="0.25">
      <c r="A15" s="124" t="s">
        <v>472</v>
      </c>
      <c r="B15" s="88" t="s">
        <v>95</v>
      </c>
      <c r="C15" s="88">
        <f>MFD!$O$14</f>
        <v>0</v>
      </c>
      <c r="D15" s="88">
        <f>MFD!$O$14</f>
        <v>0</v>
      </c>
      <c r="E15" s="88">
        <f>MFD!$O$14</f>
        <v>0</v>
      </c>
      <c r="F15" s="88">
        <f>MFD!$O$14</f>
        <v>0</v>
      </c>
      <c r="G15" s="88">
        <f>MFD!$O$14</f>
        <v>0</v>
      </c>
      <c r="H15" s="125">
        <f>SUM(C15:G15)</f>
        <v>0</v>
      </c>
    </row>
    <row r="17" spans="1:8" ht="30" customHeight="1" x14ac:dyDescent="0.25">
      <c r="A17" s="1" t="s">
        <v>458</v>
      </c>
      <c r="B17" s="47" t="s">
        <v>457</v>
      </c>
      <c r="C17" s="47" t="s">
        <v>456</v>
      </c>
      <c r="D17" s="47" t="s">
        <v>455</v>
      </c>
      <c r="E17" s="47" t="s">
        <v>454</v>
      </c>
      <c r="F17" s="47" t="s">
        <v>453</v>
      </c>
      <c r="G17" s="47" t="s">
        <v>452</v>
      </c>
      <c r="H17" s="1" t="s">
        <v>415</v>
      </c>
    </row>
    <row r="18" spans="1:8" ht="30" customHeight="1" x14ac:dyDescent="0.25">
      <c r="A18" s="124" t="s">
        <v>459</v>
      </c>
      <c r="B18" s="88">
        <f>'Other Costs'!A5:B5</f>
        <v>0</v>
      </c>
      <c r="C18" s="86" t="s">
        <v>95</v>
      </c>
      <c r="D18" s="86" t="s">
        <v>95</v>
      </c>
      <c r="E18" s="86" t="s">
        <v>95</v>
      </c>
      <c r="F18" s="86" t="s">
        <v>95</v>
      </c>
      <c r="G18" s="86" t="s">
        <v>95</v>
      </c>
      <c r="H18" s="125">
        <f>SUM(B18:G18)</f>
        <v>0</v>
      </c>
    </row>
    <row r="19" spans="1:8" ht="30" customHeight="1" x14ac:dyDescent="0.25">
      <c r="A19" s="124" t="s">
        <v>460</v>
      </c>
      <c r="B19" s="88">
        <f>'Other Costs'!D5</f>
        <v>0</v>
      </c>
      <c r="C19" s="88">
        <f>'Other Costs'!E5</f>
        <v>0</v>
      </c>
      <c r="D19" s="88">
        <f>'Other Costs'!F5</f>
        <v>0</v>
      </c>
      <c r="E19" s="88">
        <f>'Other Costs'!G5</f>
        <v>0</v>
      </c>
      <c r="F19" s="88">
        <f>'Other Costs'!H5</f>
        <v>0</v>
      </c>
      <c r="G19" s="88">
        <f>'Other Costs'!I5</f>
        <v>0</v>
      </c>
      <c r="H19" s="125">
        <f>SUM(B19:G19)</f>
        <v>0</v>
      </c>
    </row>
    <row r="21" spans="1:8" ht="75" customHeight="1" x14ac:dyDescent="0.25">
      <c r="A21" s="126" t="s">
        <v>461</v>
      </c>
      <c r="B21" s="207" t="e">
        <f>H2+H3+H4+H5+H8+H9+H10+H13+H14+H15+H18+H19</f>
        <v>#DIV/0!</v>
      </c>
      <c r="C21" s="207"/>
      <c r="D21" s="207"/>
      <c r="E21" s="207"/>
      <c r="F21" s="207"/>
      <c r="G21" s="207"/>
      <c r="H21" s="207"/>
    </row>
  </sheetData>
  <sheetProtection algorithmName="SHA-512" hashValue="sqo5I1IapD9pxEnt+zJ+wErhpo5BlSnVgg9CgNB/ZmA2vgMVD0Ikz7Jwo1o+G6lDPB4eP1UDS3paGwwIQ/shAw==" saltValue="7jB5Lr29e08o2ERYQZ1Rww==" spinCount="100000" sheet="1" objects="1" scenarios="1"/>
  <mergeCells count="1">
    <mergeCell ref="B21:H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75" zoomScaleNormal="75" workbookViewId="0">
      <selection sqref="A1:E1"/>
    </sheetView>
  </sheetViews>
  <sheetFormatPr defaultRowHeight="15" x14ac:dyDescent="0.25"/>
  <cols>
    <col min="1" max="1" width="48.85546875" style="127" customWidth="1"/>
    <col min="2" max="2" width="45.7109375" style="127" customWidth="1"/>
    <col min="3" max="3" width="4.140625" style="127" customWidth="1"/>
    <col min="4" max="4" width="48.42578125" style="127" customWidth="1"/>
    <col min="5" max="5" width="45.7109375" style="127" customWidth="1"/>
    <col min="6" max="16384" width="9.140625" style="127"/>
  </cols>
  <sheetData>
    <row r="1" spans="1:5" ht="26.25" x14ac:dyDescent="0.4">
      <c r="A1" s="209" t="s">
        <v>474</v>
      </c>
      <c r="B1" s="209"/>
      <c r="C1" s="209"/>
      <c r="D1" s="209"/>
      <c r="E1" s="209"/>
    </row>
    <row r="3" spans="1:5" ht="30" x14ac:dyDescent="0.4">
      <c r="A3" s="210" t="s">
        <v>475</v>
      </c>
      <c r="B3" s="210"/>
      <c r="C3" s="128"/>
      <c r="D3" s="210" t="s">
        <v>476</v>
      </c>
      <c r="E3" s="210"/>
    </row>
    <row r="4" spans="1:5" ht="30" x14ac:dyDescent="0.4">
      <c r="A4" s="129"/>
      <c r="B4" s="129"/>
      <c r="C4" s="128"/>
      <c r="D4" s="129"/>
      <c r="E4" s="129"/>
    </row>
    <row r="5" spans="1:5" s="131" customFormat="1" x14ac:dyDescent="0.25">
      <c r="A5" s="130" t="s">
        <v>477</v>
      </c>
      <c r="D5" s="130" t="s">
        <v>478</v>
      </c>
    </row>
    <row r="6" spans="1:5" s="133" customFormat="1" x14ac:dyDescent="0.25">
      <c r="A6" s="132"/>
      <c r="D6" s="132"/>
    </row>
    <row r="7" spans="1:5" ht="46.5" x14ac:dyDescent="0.25">
      <c r="A7" s="134" t="s">
        <v>479</v>
      </c>
      <c r="B7" s="211" t="s">
        <v>480</v>
      </c>
      <c r="C7" s="212"/>
      <c r="D7" s="135" t="s">
        <v>479</v>
      </c>
      <c r="E7" s="211" t="s">
        <v>480</v>
      </c>
    </row>
    <row r="8" spans="1:5" ht="15.75" x14ac:dyDescent="0.25">
      <c r="A8" s="136" t="s">
        <v>481</v>
      </c>
      <c r="B8" s="211"/>
      <c r="C8" s="212"/>
      <c r="D8" s="136" t="s">
        <v>481</v>
      </c>
      <c r="E8" s="211"/>
    </row>
    <row r="9" spans="1:5" s="140" customFormat="1" ht="18" x14ac:dyDescent="0.25">
      <c r="A9" s="137"/>
      <c r="B9" s="138"/>
      <c r="C9" s="208"/>
      <c r="D9" s="137"/>
      <c r="E9" s="139"/>
    </row>
    <row r="10" spans="1:5" s="140" customFormat="1" ht="18" x14ac:dyDescent="0.25">
      <c r="A10" s="141"/>
      <c r="B10" s="139"/>
      <c r="C10" s="208"/>
      <c r="D10" s="141"/>
      <c r="E10" s="139"/>
    </row>
    <row r="11" spans="1:5" s="140" customFormat="1" ht="18" x14ac:dyDescent="0.25">
      <c r="A11" s="141"/>
      <c r="B11" s="139"/>
      <c r="C11" s="208"/>
      <c r="D11" s="141"/>
      <c r="E11" s="139"/>
    </row>
    <row r="12" spans="1:5" s="140" customFormat="1" ht="18" x14ac:dyDescent="0.25">
      <c r="A12" s="141"/>
      <c r="B12" s="139"/>
      <c r="C12" s="208"/>
      <c r="D12" s="141"/>
      <c r="E12" s="139"/>
    </row>
    <row r="13" spans="1:5" ht="18" x14ac:dyDescent="0.25">
      <c r="A13" s="141"/>
      <c r="B13" s="139"/>
      <c r="D13" s="141"/>
      <c r="E13" s="139"/>
    </row>
    <row r="14" spans="1:5" ht="18" x14ac:dyDescent="0.25">
      <c r="A14" s="141"/>
      <c r="B14" s="139"/>
      <c r="D14" s="141"/>
      <c r="E14" s="139"/>
    </row>
    <row r="15" spans="1:5" ht="18" x14ac:dyDescent="0.25">
      <c r="A15" s="141"/>
      <c r="B15" s="139"/>
      <c r="D15" s="141"/>
      <c r="E15" s="139"/>
    </row>
    <row r="16" spans="1:5" ht="18" x14ac:dyDescent="0.25">
      <c r="A16" s="141"/>
      <c r="B16" s="139"/>
      <c r="D16" s="141"/>
      <c r="E16" s="139"/>
    </row>
  </sheetData>
  <sheetProtection algorithmName="SHA-512" hashValue="13ZuBfexue1eMu6/Wn1fC46ER30rnhTldtOe4xgvN8maXDuSQ4Tv9AbTjmu2NFOHz0c6Fphif+DNuuhM4AZr1w==" saltValue="2ovj1nqNsL7TFzhP369l1Q==" spinCount="100000" sheet="1" objects="1" scenarios="1"/>
  <mergeCells count="8">
    <mergeCell ref="C9:C10"/>
    <mergeCell ref="C11:C12"/>
    <mergeCell ref="A1:E1"/>
    <mergeCell ref="A3:B3"/>
    <mergeCell ref="D3:E3"/>
    <mergeCell ref="B7:B8"/>
    <mergeCell ref="C7:C8"/>
    <mergeCell ref="E7:E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75"/>
  <sheetViews>
    <sheetView zoomScale="75" zoomScaleNormal="75" workbookViewId="0"/>
  </sheetViews>
  <sheetFormatPr defaultColWidth="9.140625" defaultRowHeight="15" x14ac:dyDescent="0.25"/>
  <cols>
    <col min="1" max="1" width="19.85546875" style="10" customWidth="1"/>
    <col min="2" max="2" width="15" style="8" customWidth="1"/>
    <col min="3" max="3" width="7.5703125" style="8" bestFit="1" customWidth="1"/>
    <col min="4" max="4" width="10.85546875" style="8" bestFit="1" customWidth="1"/>
    <col min="5" max="5" width="54.7109375" style="8" customWidth="1"/>
    <col min="6" max="6" width="21.85546875" style="8" bestFit="1" customWidth="1"/>
    <col min="7" max="7" width="56" style="8" bestFit="1" customWidth="1"/>
    <col min="8" max="8" width="18" style="8" bestFit="1" customWidth="1"/>
    <col min="9" max="9" width="17" style="8" customWidth="1"/>
    <col min="10" max="10" width="33.140625" style="8" bestFit="1" customWidth="1"/>
    <col min="11" max="17" width="17.5703125" style="8" customWidth="1"/>
    <col min="18" max="16384" width="9.140625" style="8"/>
  </cols>
  <sheetData>
    <row r="1" spans="1:16368" ht="15" customHeight="1" x14ac:dyDescent="0.25">
      <c r="A1" s="3" t="s">
        <v>16</v>
      </c>
      <c r="B1" s="104"/>
      <c r="C1" s="104"/>
      <c r="D1" s="104"/>
      <c r="E1" s="104"/>
      <c r="F1" s="104"/>
      <c r="G1" s="104"/>
      <c r="H1" s="104"/>
      <c r="I1" s="104"/>
      <c r="J1" s="104"/>
      <c r="K1" s="104"/>
      <c r="L1" s="104"/>
      <c r="M1" s="104"/>
      <c r="N1" s="104"/>
      <c r="O1" s="104"/>
      <c r="Q1" s="104"/>
    </row>
    <row r="2" spans="1:16368" ht="47.25" customHeight="1" x14ac:dyDescent="0.25">
      <c r="A2" s="11" t="s">
        <v>89</v>
      </c>
      <c r="B2" s="7"/>
      <c r="C2" s="7"/>
      <c r="D2" s="7"/>
      <c r="E2" s="7"/>
      <c r="F2" s="7"/>
      <c r="G2" s="7"/>
      <c r="H2" s="7"/>
      <c r="I2" s="7"/>
      <c r="J2" s="7"/>
      <c r="K2" s="147" t="s">
        <v>158</v>
      </c>
      <c r="L2" s="147"/>
      <c r="M2" s="147"/>
      <c r="N2" s="147"/>
      <c r="O2" s="147"/>
      <c r="P2" s="146" t="s">
        <v>150</v>
      </c>
      <c r="Q2" s="146" t="s">
        <v>149</v>
      </c>
    </row>
    <row r="3" spans="1:16368" ht="30" customHeight="1" x14ac:dyDescent="0.25">
      <c r="A3" s="1" t="s">
        <v>0</v>
      </c>
      <c r="B3" s="1" t="s">
        <v>159</v>
      </c>
      <c r="C3" s="1" t="s">
        <v>71</v>
      </c>
      <c r="D3" s="1" t="s">
        <v>2</v>
      </c>
      <c r="E3" s="1" t="s">
        <v>18</v>
      </c>
      <c r="F3" s="1" t="s">
        <v>6</v>
      </c>
      <c r="G3" s="1" t="s">
        <v>8</v>
      </c>
      <c r="H3" s="1" t="s">
        <v>9</v>
      </c>
      <c r="I3" s="47" t="s">
        <v>1</v>
      </c>
      <c r="J3" s="47" t="s">
        <v>142</v>
      </c>
      <c r="K3" s="47" t="s">
        <v>152</v>
      </c>
      <c r="L3" s="47" t="s">
        <v>153</v>
      </c>
      <c r="M3" s="47" t="s">
        <v>154</v>
      </c>
      <c r="N3" s="47" t="s">
        <v>155</v>
      </c>
      <c r="O3" s="47" t="s">
        <v>156</v>
      </c>
      <c r="P3" s="146"/>
      <c r="Q3" s="146"/>
    </row>
    <row r="4" spans="1:16368" ht="30" customHeight="1" x14ac:dyDescent="0.25">
      <c r="A4" s="45" t="s">
        <v>166</v>
      </c>
      <c r="B4" s="45">
        <v>8</v>
      </c>
      <c r="C4" s="46" t="s">
        <v>58</v>
      </c>
      <c r="D4" s="46" t="s">
        <v>4</v>
      </c>
      <c r="E4" s="46" t="s">
        <v>208</v>
      </c>
      <c r="F4" s="45" t="s">
        <v>7</v>
      </c>
      <c r="G4" s="45" t="s">
        <v>145</v>
      </c>
      <c r="H4" s="46" t="s">
        <v>17</v>
      </c>
      <c r="I4" s="48">
        <v>10000</v>
      </c>
      <c r="J4" s="50"/>
      <c r="K4" s="102"/>
      <c r="L4" s="102"/>
      <c r="M4" s="102"/>
      <c r="N4" s="102"/>
      <c r="O4" s="102"/>
      <c r="P4" s="102"/>
      <c r="Q4" s="105">
        <f t="shared" ref="Q4:Q19" si="0">(I4*20%)*K4+(I4*20%)*L4+(I4*20%)*M4+(I4*20%)*N4+(I4*20%)*O4</f>
        <v>0</v>
      </c>
    </row>
    <row r="5" spans="1:16368" ht="30" customHeight="1" x14ac:dyDescent="0.25">
      <c r="A5" s="45" t="s">
        <v>166</v>
      </c>
      <c r="B5" s="45">
        <v>16</v>
      </c>
      <c r="C5" s="46" t="s">
        <v>58</v>
      </c>
      <c r="D5" s="46" t="s">
        <v>4</v>
      </c>
      <c r="E5" s="46" t="s">
        <v>208</v>
      </c>
      <c r="F5" s="45" t="s">
        <v>7</v>
      </c>
      <c r="G5" s="45" t="s">
        <v>145</v>
      </c>
      <c r="H5" s="46" t="s">
        <v>17</v>
      </c>
      <c r="I5" s="48">
        <v>10000</v>
      </c>
      <c r="J5" s="50"/>
      <c r="K5" s="102"/>
      <c r="L5" s="102"/>
      <c r="M5" s="102"/>
      <c r="N5" s="102"/>
      <c r="O5" s="102"/>
      <c r="P5" s="102"/>
      <c r="Q5" s="105">
        <f t="shared" si="0"/>
        <v>0</v>
      </c>
    </row>
    <row r="6" spans="1:16368" ht="30" customHeight="1" x14ac:dyDescent="0.25">
      <c r="A6" s="45" t="s">
        <v>166</v>
      </c>
      <c r="B6" s="46" t="s">
        <v>204</v>
      </c>
      <c r="C6" s="46" t="s">
        <v>58</v>
      </c>
      <c r="D6" s="46" t="s">
        <v>4</v>
      </c>
      <c r="E6" s="46" t="s">
        <v>205</v>
      </c>
      <c r="F6" s="45" t="s">
        <v>7</v>
      </c>
      <c r="G6" s="45" t="s">
        <v>145</v>
      </c>
      <c r="H6" s="46" t="s">
        <v>17</v>
      </c>
      <c r="I6" s="48">
        <v>10000</v>
      </c>
      <c r="J6" s="50"/>
      <c r="K6" s="102"/>
      <c r="L6" s="102"/>
      <c r="M6" s="102"/>
      <c r="N6" s="102"/>
      <c r="O6" s="102"/>
      <c r="P6" s="102"/>
      <c r="Q6" s="105">
        <f t="shared" si="0"/>
        <v>0</v>
      </c>
    </row>
    <row r="7" spans="1:16368" ht="30" customHeight="1" x14ac:dyDescent="0.25">
      <c r="A7" s="46" t="s">
        <v>166</v>
      </c>
      <c r="B7" s="46" t="s">
        <v>160</v>
      </c>
      <c r="C7" s="46" t="s">
        <v>58</v>
      </c>
      <c r="D7" s="46" t="s">
        <v>4</v>
      </c>
      <c r="E7" s="46" t="s">
        <v>206</v>
      </c>
      <c r="F7" s="45" t="s">
        <v>7</v>
      </c>
      <c r="G7" s="45" t="s">
        <v>84</v>
      </c>
      <c r="H7" s="46" t="s">
        <v>17</v>
      </c>
      <c r="I7" s="48">
        <v>10000</v>
      </c>
      <c r="J7" s="50"/>
      <c r="K7" s="102"/>
      <c r="L7" s="102"/>
      <c r="M7" s="102"/>
      <c r="N7" s="102"/>
      <c r="O7" s="102"/>
      <c r="P7" s="102"/>
      <c r="Q7" s="105">
        <f t="shared" si="0"/>
        <v>0</v>
      </c>
    </row>
    <row r="8" spans="1:16368" ht="30" customHeight="1" x14ac:dyDescent="0.25">
      <c r="A8" s="45" t="s">
        <v>166</v>
      </c>
      <c r="B8" s="46" t="s">
        <v>160</v>
      </c>
      <c r="C8" s="46" t="s">
        <v>58</v>
      </c>
      <c r="D8" s="46" t="s">
        <v>4</v>
      </c>
      <c r="E8" s="46" t="s">
        <v>207</v>
      </c>
      <c r="F8" s="45" t="s">
        <v>7</v>
      </c>
      <c r="G8" s="45" t="s">
        <v>145</v>
      </c>
      <c r="H8" s="46" t="s">
        <v>17</v>
      </c>
      <c r="I8" s="48">
        <v>10000</v>
      </c>
      <c r="J8" s="50"/>
      <c r="K8" s="102"/>
      <c r="L8" s="102"/>
      <c r="M8" s="102"/>
      <c r="N8" s="102"/>
      <c r="O8" s="102"/>
      <c r="P8" s="102"/>
      <c r="Q8" s="105">
        <f t="shared" si="0"/>
        <v>0</v>
      </c>
    </row>
    <row r="9" spans="1:16368" ht="30" customHeight="1" x14ac:dyDescent="0.25">
      <c r="A9" s="46" t="s">
        <v>167</v>
      </c>
      <c r="B9" s="46">
        <v>4</v>
      </c>
      <c r="C9" s="46" t="s">
        <v>58</v>
      </c>
      <c r="D9" s="46" t="s">
        <v>87</v>
      </c>
      <c r="E9" s="46" t="s">
        <v>216</v>
      </c>
      <c r="F9" s="45" t="s">
        <v>7</v>
      </c>
      <c r="G9" s="46" t="s">
        <v>213</v>
      </c>
      <c r="H9" s="46" t="s">
        <v>17</v>
      </c>
      <c r="I9" s="48">
        <v>5000</v>
      </c>
      <c r="J9" s="50"/>
      <c r="K9" s="102"/>
      <c r="L9" s="102"/>
      <c r="M9" s="102"/>
      <c r="N9" s="102"/>
      <c r="O9" s="102"/>
      <c r="P9" s="102"/>
      <c r="Q9" s="105">
        <f t="shared" si="0"/>
        <v>0</v>
      </c>
    </row>
    <row r="10" spans="1:16368" ht="30" customHeight="1" x14ac:dyDescent="0.25">
      <c r="A10" s="45" t="s">
        <v>169</v>
      </c>
      <c r="B10" s="45">
        <v>1</v>
      </c>
      <c r="C10" s="45" t="s">
        <v>57</v>
      </c>
      <c r="D10" s="45" t="s">
        <v>4</v>
      </c>
      <c r="E10" s="46" t="s">
        <v>214</v>
      </c>
      <c r="F10" s="45" t="s">
        <v>7</v>
      </c>
      <c r="G10" s="45" t="s">
        <v>5</v>
      </c>
      <c r="H10" s="46" t="s">
        <v>17</v>
      </c>
      <c r="I10" s="48">
        <v>15000</v>
      </c>
      <c r="J10" s="50"/>
      <c r="K10" s="102"/>
      <c r="L10" s="102"/>
      <c r="M10" s="102"/>
      <c r="N10" s="102"/>
      <c r="O10" s="102"/>
      <c r="P10" s="102"/>
      <c r="Q10" s="105">
        <f t="shared" si="0"/>
        <v>0</v>
      </c>
    </row>
    <row r="11" spans="1:16368" ht="30" customHeight="1" x14ac:dyDescent="0.25">
      <c r="A11" s="45" t="s">
        <v>169</v>
      </c>
      <c r="B11" s="45">
        <v>1</v>
      </c>
      <c r="C11" s="45" t="s">
        <v>57</v>
      </c>
      <c r="D11" s="45" t="s">
        <v>4</v>
      </c>
      <c r="E11" s="46" t="s">
        <v>214</v>
      </c>
      <c r="F11" s="45" t="s">
        <v>215</v>
      </c>
      <c r="G11" s="45" t="s">
        <v>5</v>
      </c>
      <c r="H11" s="46" t="s">
        <v>17</v>
      </c>
      <c r="I11" s="48">
        <v>3000</v>
      </c>
      <c r="J11" s="50"/>
      <c r="K11" s="102"/>
      <c r="L11" s="102"/>
      <c r="M11" s="102"/>
      <c r="N11" s="102"/>
      <c r="O11" s="102"/>
      <c r="P11" s="102"/>
      <c r="Q11" s="105">
        <f t="shared" si="0"/>
        <v>0</v>
      </c>
    </row>
    <row r="12" spans="1:16368" ht="30" customHeight="1" x14ac:dyDescent="0.25">
      <c r="A12" s="45" t="s">
        <v>168</v>
      </c>
      <c r="B12" s="45">
        <v>2</v>
      </c>
      <c r="C12" s="46" t="s">
        <v>58</v>
      </c>
      <c r="D12" s="46" t="s">
        <v>4</v>
      </c>
      <c r="E12" s="46" t="s">
        <v>209</v>
      </c>
      <c r="F12" s="45" t="s">
        <v>7</v>
      </c>
      <c r="G12" s="45" t="s">
        <v>5</v>
      </c>
      <c r="H12" s="46" t="s">
        <v>17</v>
      </c>
      <c r="I12" s="48">
        <v>20000</v>
      </c>
      <c r="J12" s="50"/>
      <c r="K12" s="102"/>
      <c r="L12" s="102"/>
      <c r="M12" s="102"/>
      <c r="N12" s="102"/>
      <c r="O12" s="102"/>
      <c r="P12" s="102"/>
      <c r="Q12" s="105">
        <f t="shared" si="0"/>
        <v>0</v>
      </c>
    </row>
    <row r="13" spans="1:16368" s="10" customFormat="1" ht="30" customHeight="1" x14ac:dyDescent="0.25">
      <c r="A13" s="45" t="s">
        <v>168</v>
      </c>
      <c r="B13" s="45">
        <v>4</v>
      </c>
      <c r="C13" s="46" t="s">
        <v>58</v>
      </c>
      <c r="D13" s="45" t="s">
        <v>4</v>
      </c>
      <c r="E13" s="45" t="s">
        <v>209</v>
      </c>
      <c r="F13" s="45" t="s">
        <v>7</v>
      </c>
      <c r="G13" s="45" t="s">
        <v>83</v>
      </c>
      <c r="H13" s="46" t="s">
        <v>17</v>
      </c>
      <c r="I13" s="48">
        <v>20000</v>
      </c>
      <c r="J13" s="50"/>
      <c r="K13" s="102"/>
      <c r="L13" s="102"/>
      <c r="M13" s="102"/>
      <c r="N13" s="102"/>
      <c r="O13" s="102"/>
      <c r="P13" s="110"/>
      <c r="Q13" s="105">
        <f t="shared" si="0"/>
        <v>0</v>
      </c>
    </row>
    <row r="14" spans="1:16368" s="10" customFormat="1" ht="30" customHeight="1" x14ac:dyDescent="0.25">
      <c r="A14" s="45" t="s">
        <v>168</v>
      </c>
      <c r="B14" s="45">
        <v>6</v>
      </c>
      <c r="C14" s="46" t="s">
        <v>58</v>
      </c>
      <c r="D14" s="45" t="s">
        <v>4</v>
      </c>
      <c r="E14" s="45" t="s">
        <v>209</v>
      </c>
      <c r="F14" s="45" t="s">
        <v>7</v>
      </c>
      <c r="G14" s="45" t="s">
        <v>83</v>
      </c>
      <c r="H14" s="46" t="s">
        <v>17</v>
      </c>
      <c r="I14" s="48">
        <v>20000</v>
      </c>
      <c r="J14" s="50"/>
      <c r="K14" s="102"/>
      <c r="L14" s="102"/>
      <c r="M14" s="102"/>
      <c r="N14" s="102"/>
      <c r="O14" s="102"/>
      <c r="P14" s="110"/>
      <c r="Q14" s="105">
        <f t="shared" si="0"/>
        <v>0</v>
      </c>
    </row>
    <row r="15" spans="1:16368" ht="30" customHeight="1" x14ac:dyDescent="0.25">
      <c r="A15" s="45" t="s">
        <v>168</v>
      </c>
      <c r="B15" s="45">
        <v>2</v>
      </c>
      <c r="C15" s="46" t="s">
        <v>58</v>
      </c>
      <c r="D15" s="45" t="s">
        <v>10</v>
      </c>
      <c r="E15" s="46" t="s">
        <v>180</v>
      </c>
      <c r="F15" s="45" t="s">
        <v>7</v>
      </c>
      <c r="G15" s="45" t="s">
        <v>5</v>
      </c>
      <c r="H15" s="46" t="s">
        <v>17</v>
      </c>
      <c r="I15" s="48">
        <v>15000</v>
      </c>
      <c r="J15" s="50"/>
      <c r="K15" s="102"/>
      <c r="L15" s="102"/>
      <c r="M15" s="102"/>
      <c r="N15" s="102"/>
      <c r="O15" s="102"/>
      <c r="P15" s="110"/>
      <c r="Q15" s="105">
        <f t="shared" si="0"/>
        <v>0</v>
      </c>
    </row>
    <row r="16" spans="1:16368" s="106" customFormat="1" ht="30" customHeight="1" x14ac:dyDescent="0.25">
      <c r="A16" s="45" t="s">
        <v>168</v>
      </c>
      <c r="B16" s="45">
        <v>2</v>
      </c>
      <c r="C16" s="46" t="s">
        <v>58</v>
      </c>
      <c r="D16" s="45" t="s">
        <v>10</v>
      </c>
      <c r="E16" s="45" t="s">
        <v>210</v>
      </c>
      <c r="F16" s="45" t="s">
        <v>7</v>
      </c>
      <c r="G16" s="45" t="s">
        <v>5</v>
      </c>
      <c r="H16" s="45" t="s">
        <v>17</v>
      </c>
      <c r="I16" s="48">
        <v>300000</v>
      </c>
      <c r="J16" s="50"/>
      <c r="K16" s="102"/>
      <c r="L16" s="102"/>
      <c r="M16" s="102"/>
      <c r="N16" s="102"/>
      <c r="O16" s="102"/>
      <c r="P16" s="110"/>
      <c r="Q16" s="105">
        <f t="shared" si="0"/>
        <v>0</v>
      </c>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c r="XEG16" s="8"/>
      <c r="XEH16" s="8"/>
      <c r="XEI16" s="8"/>
      <c r="XEJ16" s="8"/>
      <c r="XEK16" s="8"/>
      <c r="XEL16" s="8"/>
      <c r="XEM16" s="8"/>
      <c r="XEN16" s="8"/>
    </row>
    <row r="17" spans="1:18" ht="30" customHeight="1" x14ac:dyDescent="0.25">
      <c r="A17" s="45" t="s">
        <v>168</v>
      </c>
      <c r="B17" s="45">
        <v>4</v>
      </c>
      <c r="C17" s="46" t="s">
        <v>58</v>
      </c>
      <c r="D17" s="45" t="s">
        <v>10</v>
      </c>
      <c r="E17" s="45" t="s">
        <v>211</v>
      </c>
      <c r="F17" s="45" t="s">
        <v>7</v>
      </c>
      <c r="G17" s="45" t="s">
        <v>83</v>
      </c>
      <c r="H17" s="45" t="s">
        <v>17</v>
      </c>
      <c r="I17" s="48">
        <v>300000</v>
      </c>
      <c r="J17" s="50"/>
      <c r="K17" s="102"/>
      <c r="L17" s="102"/>
      <c r="M17" s="102"/>
      <c r="N17" s="102"/>
      <c r="O17" s="102"/>
      <c r="P17" s="110"/>
      <c r="Q17" s="105">
        <f t="shared" si="0"/>
        <v>0</v>
      </c>
    </row>
    <row r="18" spans="1:18" ht="30" customHeight="1" x14ac:dyDescent="0.25">
      <c r="A18" s="45" t="s">
        <v>168</v>
      </c>
      <c r="B18" s="45">
        <v>6</v>
      </c>
      <c r="C18" s="46" t="s">
        <v>58</v>
      </c>
      <c r="D18" s="45" t="s">
        <v>85</v>
      </c>
      <c r="E18" s="45" t="s">
        <v>211</v>
      </c>
      <c r="F18" s="45" t="s">
        <v>7</v>
      </c>
      <c r="G18" s="45" t="s">
        <v>83</v>
      </c>
      <c r="H18" s="45" t="s">
        <v>17</v>
      </c>
      <c r="I18" s="48">
        <v>200000</v>
      </c>
      <c r="J18" s="50"/>
      <c r="K18" s="102"/>
      <c r="L18" s="102"/>
      <c r="M18" s="102"/>
      <c r="N18" s="102"/>
      <c r="O18" s="102"/>
      <c r="P18" s="102"/>
      <c r="Q18" s="105">
        <f t="shared" si="0"/>
        <v>0</v>
      </c>
    </row>
    <row r="19" spans="1:18" ht="30" customHeight="1" x14ac:dyDescent="0.25">
      <c r="A19" s="45" t="s">
        <v>168</v>
      </c>
      <c r="B19" s="45">
        <v>8</v>
      </c>
      <c r="C19" s="46" t="s">
        <v>58</v>
      </c>
      <c r="D19" s="45" t="s">
        <v>85</v>
      </c>
      <c r="E19" s="45" t="s">
        <v>212</v>
      </c>
      <c r="F19" s="45" t="s">
        <v>7</v>
      </c>
      <c r="G19" s="45" t="s">
        <v>83</v>
      </c>
      <c r="H19" s="46" t="s">
        <v>17</v>
      </c>
      <c r="I19" s="48">
        <v>200000</v>
      </c>
      <c r="J19" s="50"/>
      <c r="K19" s="102"/>
      <c r="L19" s="102"/>
      <c r="M19" s="102"/>
      <c r="N19" s="102"/>
      <c r="O19" s="102"/>
      <c r="P19" s="102"/>
      <c r="Q19" s="105">
        <f t="shared" si="0"/>
        <v>0</v>
      </c>
    </row>
    <row r="20" spans="1:18" ht="30" customHeight="1" x14ac:dyDescent="0.25">
      <c r="A20" s="8"/>
      <c r="G20" s="145"/>
      <c r="H20" s="145"/>
      <c r="I20" s="145"/>
      <c r="J20" s="107"/>
      <c r="K20" s="16" t="s">
        <v>157</v>
      </c>
      <c r="P20" s="47" t="s">
        <v>396</v>
      </c>
      <c r="Q20" s="120">
        <f>SUM(Q4:Q19)</f>
        <v>0</v>
      </c>
    </row>
    <row r="21" spans="1:18" ht="30" customHeight="1" x14ac:dyDescent="0.25">
      <c r="A21" s="11" t="s">
        <v>88</v>
      </c>
      <c r="B21" s="6"/>
      <c r="C21" s="6"/>
      <c r="D21" s="6"/>
      <c r="E21" s="6"/>
      <c r="F21" s="6"/>
      <c r="G21" s="6"/>
      <c r="H21" s="6"/>
      <c r="I21" s="6"/>
      <c r="J21" s="6"/>
      <c r="K21" s="6"/>
      <c r="L21" s="6"/>
      <c r="M21" s="6"/>
      <c r="N21" s="6"/>
      <c r="O21" s="6"/>
      <c r="P21" s="6"/>
      <c r="Q21" s="6"/>
      <c r="R21" s="6"/>
    </row>
    <row r="22" spans="1:18" ht="30" customHeight="1" x14ac:dyDescent="0.25">
      <c r="A22" s="1" t="s">
        <v>0</v>
      </c>
      <c r="B22" s="1" t="s">
        <v>159</v>
      </c>
      <c r="C22" s="1" t="s">
        <v>71</v>
      </c>
      <c r="D22" s="1" t="s">
        <v>2</v>
      </c>
      <c r="E22" s="1" t="s">
        <v>18</v>
      </c>
      <c r="F22" s="1" t="s">
        <v>30</v>
      </c>
      <c r="G22" s="1" t="s">
        <v>8</v>
      </c>
      <c r="H22" s="1" t="s">
        <v>9</v>
      </c>
      <c r="I22" s="1" t="s">
        <v>62</v>
      </c>
      <c r="J22" s="47" t="s">
        <v>142</v>
      </c>
      <c r="K22" s="47" t="s">
        <v>90</v>
      </c>
      <c r="L22" s="12"/>
      <c r="M22" s="148" t="s">
        <v>161</v>
      </c>
      <c r="N22" s="148"/>
      <c r="O22" s="148"/>
    </row>
    <row r="23" spans="1:18" ht="30" x14ac:dyDescent="0.25">
      <c r="A23" s="45" t="s">
        <v>170</v>
      </c>
      <c r="B23" s="45">
        <v>19</v>
      </c>
      <c r="C23" s="45" t="s">
        <v>58</v>
      </c>
      <c r="D23" s="45" t="s">
        <v>4</v>
      </c>
      <c r="E23" s="46" t="s">
        <v>171</v>
      </c>
      <c r="F23" s="45" t="s">
        <v>172</v>
      </c>
      <c r="G23" s="21" t="s">
        <v>225</v>
      </c>
      <c r="H23" s="46" t="s">
        <v>17</v>
      </c>
      <c r="I23" s="45">
        <v>18</v>
      </c>
      <c r="J23" s="58"/>
      <c r="K23" s="111"/>
      <c r="L23" s="14"/>
      <c r="M23" s="144">
        <f>SUM(Q20+K75)</f>
        <v>0</v>
      </c>
      <c r="N23" s="144"/>
      <c r="O23" s="144"/>
    </row>
    <row r="24" spans="1:18" ht="30" x14ac:dyDescent="0.25">
      <c r="A24" s="45" t="s">
        <v>170</v>
      </c>
      <c r="B24" s="45">
        <v>24</v>
      </c>
      <c r="C24" s="45" t="s">
        <v>58</v>
      </c>
      <c r="D24" s="45" t="s">
        <v>4</v>
      </c>
      <c r="E24" s="46" t="s">
        <v>171</v>
      </c>
      <c r="F24" s="45" t="s">
        <v>172</v>
      </c>
      <c r="G24" s="21" t="s">
        <v>225</v>
      </c>
      <c r="H24" s="46" t="s">
        <v>17</v>
      </c>
      <c r="I24" s="45">
        <v>4</v>
      </c>
      <c r="J24" s="58"/>
      <c r="K24" s="111"/>
      <c r="L24" s="14"/>
      <c r="O24" s="10"/>
      <c r="P24" s="24"/>
    </row>
    <row r="25" spans="1:18" ht="30" customHeight="1" x14ac:dyDescent="0.25">
      <c r="A25" s="45" t="s">
        <v>170</v>
      </c>
      <c r="B25" s="18">
        <v>26</v>
      </c>
      <c r="C25" s="18" t="s">
        <v>58</v>
      </c>
      <c r="D25" s="18" t="s">
        <v>4</v>
      </c>
      <c r="E25" s="21" t="s">
        <v>174</v>
      </c>
      <c r="F25" s="18" t="s">
        <v>7</v>
      </c>
      <c r="G25" s="21" t="s">
        <v>226</v>
      </c>
      <c r="H25" s="21" t="s">
        <v>17</v>
      </c>
      <c r="I25" s="18">
        <v>160</v>
      </c>
      <c r="J25" s="58"/>
      <c r="K25" s="111"/>
      <c r="L25" s="14"/>
      <c r="P25" s="25"/>
    </row>
    <row r="26" spans="1:18" ht="30" x14ac:dyDescent="0.25">
      <c r="A26" s="45" t="s">
        <v>170</v>
      </c>
      <c r="B26" s="45">
        <v>39</v>
      </c>
      <c r="C26" s="45" t="s">
        <v>58</v>
      </c>
      <c r="D26" s="45" t="s">
        <v>4</v>
      </c>
      <c r="E26" s="46" t="s">
        <v>171</v>
      </c>
      <c r="F26" s="45" t="s">
        <v>172</v>
      </c>
      <c r="G26" s="21" t="s">
        <v>225</v>
      </c>
      <c r="H26" s="46" t="s">
        <v>17</v>
      </c>
      <c r="I26" s="45">
        <v>10</v>
      </c>
      <c r="J26" s="58"/>
      <c r="K26" s="111"/>
      <c r="L26" s="14"/>
    </row>
    <row r="27" spans="1:18" ht="30" x14ac:dyDescent="0.25">
      <c r="A27" s="45" t="s">
        <v>170</v>
      </c>
      <c r="B27" s="45">
        <v>52</v>
      </c>
      <c r="C27" s="45" t="s">
        <v>58</v>
      </c>
      <c r="D27" s="45" t="s">
        <v>4</v>
      </c>
      <c r="E27" s="46" t="s">
        <v>171</v>
      </c>
      <c r="F27" s="45" t="s">
        <v>172</v>
      </c>
      <c r="G27" s="21" t="s">
        <v>225</v>
      </c>
      <c r="H27" s="46" t="s">
        <v>17</v>
      </c>
      <c r="I27" s="45">
        <v>11</v>
      </c>
      <c r="J27" s="58"/>
      <c r="K27" s="111"/>
      <c r="L27" s="14"/>
      <c r="M27" s="15"/>
      <c r="N27" s="10"/>
    </row>
    <row r="28" spans="1:18" ht="30" x14ac:dyDescent="0.25">
      <c r="A28" s="45" t="s">
        <v>170</v>
      </c>
      <c r="B28" s="45">
        <v>64</v>
      </c>
      <c r="C28" s="45" t="s">
        <v>58</v>
      </c>
      <c r="D28" s="45" t="s">
        <v>4</v>
      </c>
      <c r="E28" s="46" t="s">
        <v>171</v>
      </c>
      <c r="F28" s="45" t="s">
        <v>172</v>
      </c>
      <c r="G28" s="21" t="s">
        <v>225</v>
      </c>
      <c r="H28" s="46" t="s">
        <v>17</v>
      </c>
      <c r="I28" s="45">
        <v>11</v>
      </c>
      <c r="J28" s="58"/>
      <c r="K28" s="111"/>
      <c r="L28" s="14"/>
      <c r="M28" s="15"/>
      <c r="N28" s="10"/>
    </row>
    <row r="29" spans="1:18" ht="30" x14ac:dyDescent="0.25">
      <c r="A29" s="45" t="s">
        <v>170</v>
      </c>
      <c r="B29" s="45">
        <v>83</v>
      </c>
      <c r="C29" s="45" t="s">
        <v>58</v>
      </c>
      <c r="D29" s="45" t="s">
        <v>4</v>
      </c>
      <c r="E29" s="46" t="s">
        <v>171</v>
      </c>
      <c r="F29" s="45" t="s">
        <v>172</v>
      </c>
      <c r="G29" s="21" t="s">
        <v>225</v>
      </c>
      <c r="H29" s="46" t="s">
        <v>17</v>
      </c>
      <c r="I29" s="45">
        <v>4</v>
      </c>
      <c r="J29" s="58"/>
      <c r="K29" s="111"/>
      <c r="L29" s="14"/>
      <c r="M29" s="15"/>
      <c r="N29" s="10"/>
    </row>
    <row r="30" spans="1:18" ht="30" x14ac:dyDescent="0.25">
      <c r="A30" s="45" t="s">
        <v>170</v>
      </c>
      <c r="B30" s="45">
        <v>88</v>
      </c>
      <c r="C30" s="45" t="s">
        <v>58</v>
      </c>
      <c r="D30" s="45" t="s">
        <v>4</v>
      </c>
      <c r="E30" s="46" t="s">
        <v>171</v>
      </c>
      <c r="F30" s="45" t="s">
        <v>172</v>
      </c>
      <c r="G30" s="21" t="s">
        <v>225</v>
      </c>
      <c r="H30" s="46" t="s">
        <v>17</v>
      </c>
      <c r="I30" s="45">
        <v>16</v>
      </c>
      <c r="J30" s="58"/>
      <c r="K30" s="111"/>
    </row>
    <row r="31" spans="1:18" ht="30" x14ac:dyDescent="0.25">
      <c r="A31" s="45" t="s">
        <v>170</v>
      </c>
      <c r="B31" s="45">
        <v>137</v>
      </c>
      <c r="C31" s="45" t="s">
        <v>58</v>
      </c>
      <c r="D31" s="45" t="s">
        <v>4</v>
      </c>
      <c r="E31" s="46" t="s">
        <v>171</v>
      </c>
      <c r="F31" s="45" t="s">
        <v>172</v>
      </c>
      <c r="G31" s="21" t="s">
        <v>225</v>
      </c>
      <c r="H31" s="46" t="s">
        <v>17</v>
      </c>
      <c r="I31" s="45">
        <v>19</v>
      </c>
      <c r="J31" s="58"/>
      <c r="K31" s="111"/>
    </row>
    <row r="32" spans="1:18" ht="30" x14ac:dyDescent="0.25">
      <c r="A32" s="45" t="s">
        <v>170</v>
      </c>
      <c r="B32" s="45">
        <v>147</v>
      </c>
      <c r="C32" s="45" t="s">
        <v>58</v>
      </c>
      <c r="D32" s="45" t="s">
        <v>4</v>
      </c>
      <c r="E32" s="46" t="s">
        <v>171</v>
      </c>
      <c r="F32" s="45" t="s">
        <v>172</v>
      </c>
      <c r="G32" s="21" t="s">
        <v>225</v>
      </c>
      <c r="H32" s="46" t="s">
        <v>17</v>
      </c>
      <c r="I32" s="45">
        <v>3</v>
      </c>
      <c r="J32" s="58"/>
      <c r="K32" s="111"/>
    </row>
    <row r="33" spans="1:11" ht="30" x14ac:dyDescent="0.25">
      <c r="A33" s="45" t="s">
        <v>170</v>
      </c>
      <c r="B33" s="45">
        <v>191</v>
      </c>
      <c r="C33" s="45" t="s">
        <v>58</v>
      </c>
      <c r="D33" s="45" t="s">
        <v>4</v>
      </c>
      <c r="E33" s="46" t="s">
        <v>173</v>
      </c>
      <c r="F33" s="45" t="s">
        <v>172</v>
      </c>
      <c r="G33" s="21" t="s">
        <v>225</v>
      </c>
      <c r="H33" s="46" t="s">
        <v>17</v>
      </c>
      <c r="I33" s="45">
        <v>9</v>
      </c>
      <c r="J33" s="58"/>
      <c r="K33" s="111"/>
    </row>
    <row r="34" spans="1:11" ht="30" x14ac:dyDescent="0.25">
      <c r="A34" s="45" t="s">
        <v>170</v>
      </c>
      <c r="B34" s="45">
        <v>492</v>
      </c>
      <c r="C34" s="45" t="s">
        <v>58</v>
      </c>
      <c r="D34" s="45" t="s">
        <v>4</v>
      </c>
      <c r="E34" s="46" t="s">
        <v>171</v>
      </c>
      <c r="F34" s="45" t="s">
        <v>172</v>
      </c>
      <c r="G34" s="21" t="s">
        <v>225</v>
      </c>
      <c r="H34" s="46" t="s">
        <v>17</v>
      </c>
      <c r="I34" s="45">
        <v>18</v>
      </c>
      <c r="J34" s="58"/>
      <c r="K34" s="111"/>
    </row>
    <row r="35" spans="1:11" ht="30" x14ac:dyDescent="0.25">
      <c r="A35" s="45" t="s">
        <v>170</v>
      </c>
      <c r="B35" s="45">
        <v>499</v>
      </c>
      <c r="C35" s="45" t="s">
        <v>58</v>
      </c>
      <c r="D35" s="45" t="s">
        <v>4</v>
      </c>
      <c r="E35" s="46" t="s">
        <v>173</v>
      </c>
      <c r="F35" s="45" t="s">
        <v>172</v>
      </c>
      <c r="G35" s="21" t="s">
        <v>225</v>
      </c>
      <c r="H35" s="46" t="s">
        <v>17</v>
      </c>
      <c r="I35" s="45">
        <v>6</v>
      </c>
      <c r="J35" s="58"/>
      <c r="K35" s="111"/>
    </row>
    <row r="36" spans="1:11" ht="30" customHeight="1" x14ac:dyDescent="0.25">
      <c r="A36" s="45" t="s">
        <v>166</v>
      </c>
      <c r="B36" s="45">
        <v>36</v>
      </c>
      <c r="C36" s="45" t="s">
        <v>58</v>
      </c>
      <c r="D36" s="45" t="s">
        <v>4</v>
      </c>
      <c r="E36" s="46" t="s">
        <v>174</v>
      </c>
      <c r="F36" s="45" t="s">
        <v>7</v>
      </c>
      <c r="G36" s="21" t="s">
        <v>84</v>
      </c>
      <c r="H36" s="46" t="s">
        <v>17</v>
      </c>
      <c r="I36" s="45">
        <v>100</v>
      </c>
      <c r="J36" s="58"/>
      <c r="K36" s="111"/>
    </row>
    <row r="37" spans="1:11" ht="30" customHeight="1" x14ac:dyDescent="0.25">
      <c r="A37" s="18" t="s">
        <v>166</v>
      </c>
      <c r="B37" s="18" t="s">
        <v>175</v>
      </c>
      <c r="C37" s="18" t="s">
        <v>58</v>
      </c>
      <c r="D37" s="18" t="s">
        <v>4</v>
      </c>
      <c r="E37" s="21" t="s">
        <v>176</v>
      </c>
      <c r="F37" s="21" t="s">
        <v>177</v>
      </c>
      <c r="G37" s="21" t="s">
        <v>84</v>
      </c>
      <c r="H37" s="46" t="s">
        <v>17</v>
      </c>
      <c r="I37" s="45">
        <v>30</v>
      </c>
      <c r="J37" s="58"/>
      <c r="K37" s="111"/>
    </row>
    <row r="38" spans="1:11" ht="30" customHeight="1" x14ac:dyDescent="0.25">
      <c r="A38" s="18" t="s">
        <v>166</v>
      </c>
      <c r="B38" s="18">
        <v>2</v>
      </c>
      <c r="C38" s="21" t="s">
        <v>57</v>
      </c>
      <c r="D38" s="18" t="s">
        <v>10</v>
      </c>
      <c r="E38" s="108" t="s">
        <v>244</v>
      </c>
      <c r="F38" s="18" t="s">
        <v>7</v>
      </c>
      <c r="G38" s="21" t="s">
        <v>181</v>
      </c>
      <c r="H38" s="21" t="s">
        <v>17</v>
      </c>
      <c r="I38" s="18">
        <v>5</v>
      </c>
      <c r="J38" s="58"/>
      <c r="K38" s="111"/>
    </row>
    <row r="39" spans="1:11" ht="30" customHeight="1" x14ac:dyDescent="0.25">
      <c r="A39" s="46" t="s">
        <v>166</v>
      </c>
      <c r="B39" s="45">
        <v>4</v>
      </c>
      <c r="C39" s="46" t="s">
        <v>58</v>
      </c>
      <c r="D39" s="45" t="s">
        <v>10</v>
      </c>
      <c r="E39" s="46" t="s">
        <v>220</v>
      </c>
      <c r="F39" s="45" t="s">
        <v>7</v>
      </c>
      <c r="G39" s="21" t="s">
        <v>179</v>
      </c>
      <c r="H39" s="46" t="s">
        <v>17</v>
      </c>
      <c r="I39" s="45">
        <v>2000</v>
      </c>
      <c r="J39" s="58"/>
      <c r="K39" s="103"/>
    </row>
    <row r="40" spans="1:11" ht="30" customHeight="1" x14ac:dyDescent="0.25">
      <c r="A40" s="45" t="s">
        <v>166</v>
      </c>
      <c r="B40" s="45">
        <v>4</v>
      </c>
      <c r="C40" s="45" t="s">
        <v>58</v>
      </c>
      <c r="D40" s="45" t="s">
        <v>22</v>
      </c>
      <c r="E40" s="46" t="s">
        <v>178</v>
      </c>
      <c r="F40" s="45" t="s">
        <v>7</v>
      </c>
      <c r="G40" s="21" t="s">
        <v>179</v>
      </c>
      <c r="H40" s="46" t="s">
        <v>17</v>
      </c>
      <c r="I40" s="45">
        <v>100</v>
      </c>
      <c r="J40" s="58"/>
      <c r="K40" s="111"/>
    </row>
    <row r="41" spans="1:11" ht="30" customHeight="1" x14ac:dyDescent="0.25">
      <c r="A41" s="45" t="s">
        <v>166</v>
      </c>
      <c r="B41" s="45">
        <v>12</v>
      </c>
      <c r="C41" s="45" t="s">
        <v>58</v>
      </c>
      <c r="D41" s="45" t="s">
        <v>22</v>
      </c>
      <c r="E41" s="46" t="s">
        <v>180</v>
      </c>
      <c r="F41" s="45" t="s">
        <v>7</v>
      </c>
      <c r="G41" s="21" t="s">
        <v>84</v>
      </c>
      <c r="H41" s="46" t="s">
        <v>17</v>
      </c>
      <c r="I41" s="45">
        <v>100</v>
      </c>
      <c r="J41" s="58"/>
      <c r="K41" s="111"/>
    </row>
    <row r="42" spans="1:11" ht="30" customHeight="1" x14ac:dyDescent="0.25">
      <c r="A42" s="46" t="s">
        <v>166</v>
      </c>
      <c r="B42" s="45">
        <v>16</v>
      </c>
      <c r="C42" s="46" t="s">
        <v>58</v>
      </c>
      <c r="D42" s="45" t="s">
        <v>10</v>
      </c>
      <c r="E42" s="46" t="s">
        <v>211</v>
      </c>
      <c r="F42" s="45" t="s">
        <v>7</v>
      </c>
      <c r="G42" s="45" t="s">
        <v>84</v>
      </c>
      <c r="H42" s="46" t="s">
        <v>17</v>
      </c>
      <c r="I42" s="45">
        <v>500</v>
      </c>
      <c r="J42" s="58"/>
      <c r="K42" s="103"/>
    </row>
    <row r="43" spans="1:11" ht="30" customHeight="1" x14ac:dyDescent="0.25">
      <c r="A43" s="18" t="s">
        <v>166</v>
      </c>
      <c r="B43" s="18" t="s">
        <v>182</v>
      </c>
      <c r="C43" s="18" t="s">
        <v>58</v>
      </c>
      <c r="D43" s="18" t="s">
        <v>10</v>
      </c>
      <c r="E43" s="21" t="s">
        <v>183</v>
      </c>
      <c r="F43" s="21" t="s">
        <v>184</v>
      </c>
      <c r="G43" s="45" t="s">
        <v>84</v>
      </c>
      <c r="H43" s="46" t="s">
        <v>17</v>
      </c>
      <c r="I43" s="45">
        <v>300</v>
      </c>
      <c r="J43" s="58"/>
      <c r="K43" s="111"/>
    </row>
    <row r="44" spans="1:11" ht="30" customHeight="1" x14ac:dyDescent="0.25">
      <c r="A44" s="45" t="s">
        <v>166</v>
      </c>
      <c r="B44" s="45">
        <v>20</v>
      </c>
      <c r="C44" s="45" t="s">
        <v>58</v>
      </c>
      <c r="D44" s="45" t="s">
        <v>22</v>
      </c>
      <c r="E44" s="46" t="s">
        <v>180</v>
      </c>
      <c r="F44" s="45" t="s">
        <v>7</v>
      </c>
      <c r="G44" s="21" t="s">
        <v>84</v>
      </c>
      <c r="H44" s="46" t="s">
        <v>17</v>
      </c>
      <c r="I44" s="45">
        <v>200</v>
      </c>
      <c r="J44" s="58"/>
      <c r="K44" s="111"/>
    </row>
    <row r="45" spans="1:11" ht="30" customHeight="1" x14ac:dyDescent="0.25">
      <c r="A45" s="45" t="s">
        <v>166</v>
      </c>
      <c r="B45" s="45">
        <v>6</v>
      </c>
      <c r="C45" s="45" t="s">
        <v>58</v>
      </c>
      <c r="D45" s="45" t="s">
        <v>26</v>
      </c>
      <c r="E45" s="46" t="s">
        <v>180</v>
      </c>
      <c r="F45" s="45" t="s">
        <v>7</v>
      </c>
      <c r="G45" s="45" t="s">
        <v>84</v>
      </c>
      <c r="H45" s="46" t="s">
        <v>17</v>
      </c>
      <c r="I45" s="45">
        <v>100</v>
      </c>
      <c r="J45" s="58"/>
      <c r="K45" s="111"/>
    </row>
    <row r="46" spans="1:11" ht="30" customHeight="1" x14ac:dyDescent="0.25">
      <c r="A46" s="46" t="s">
        <v>166</v>
      </c>
      <c r="B46" s="45">
        <v>12</v>
      </c>
      <c r="C46" s="46" t="s">
        <v>58</v>
      </c>
      <c r="D46" s="45" t="s">
        <v>24</v>
      </c>
      <c r="E46" s="46" t="s">
        <v>211</v>
      </c>
      <c r="F46" s="45" t="s">
        <v>7</v>
      </c>
      <c r="G46" s="45" t="s">
        <v>84</v>
      </c>
      <c r="H46" s="46" t="s">
        <v>17</v>
      </c>
      <c r="I46" s="45">
        <v>3500</v>
      </c>
      <c r="J46" s="58"/>
      <c r="K46" s="103"/>
    </row>
    <row r="47" spans="1:11" ht="30" customHeight="1" x14ac:dyDescent="0.25">
      <c r="A47" s="46" t="s">
        <v>166</v>
      </c>
      <c r="B47" s="45">
        <v>16</v>
      </c>
      <c r="C47" s="46" t="s">
        <v>58</v>
      </c>
      <c r="D47" s="45" t="s">
        <v>24</v>
      </c>
      <c r="E47" s="46" t="s">
        <v>219</v>
      </c>
      <c r="F47" s="45" t="s">
        <v>7</v>
      </c>
      <c r="G47" s="45" t="s">
        <v>84</v>
      </c>
      <c r="H47" s="46" t="s">
        <v>17</v>
      </c>
      <c r="I47" s="45">
        <v>1000</v>
      </c>
      <c r="J47" s="58"/>
      <c r="K47" s="103"/>
    </row>
    <row r="48" spans="1:11" ht="30" customHeight="1" x14ac:dyDescent="0.25">
      <c r="A48" s="45" t="s">
        <v>185</v>
      </c>
      <c r="B48" s="45">
        <v>146</v>
      </c>
      <c r="C48" s="45" t="s">
        <v>58</v>
      </c>
      <c r="D48" s="45" t="s">
        <v>4</v>
      </c>
      <c r="E48" s="44" t="s">
        <v>171</v>
      </c>
      <c r="F48" s="45" t="s">
        <v>172</v>
      </c>
      <c r="G48" s="46" t="s">
        <v>222</v>
      </c>
      <c r="H48" s="46" t="s">
        <v>17</v>
      </c>
      <c r="I48" s="45">
        <v>6</v>
      </c>
      <c r="J48" s="58"/>
      <c r="K48" s="111"/>
    </row>
    <row r="49" spans="1:11" ht="30" customHeight="1" x14ac:dyDescent="0.25">
      <c r="A49" s="45" t="s">
        <v>185</v>
      </c>
      <c r="B49" s="18">
        <v>300</v>
      </c>
      <c r="C49" s="18" t="s">
        <v>58</v>
      </c>
      <c r="D49" s="18" t="s">
        <v>4</v>
      </c>
      <c r="E49" s="46" t="s">
        <v>221</v>
      </c>
      <c r="F49" s="45" t="s">
        <v>172</v>
      </c>
      <c r="G49" s="46" t="s">
        <v>186</v>
      </c>
      <c r="H49" s="46" t="s">
        <v>17</v>
      </c>
      <c r="I49" s="45">
        <v>4</v>
      </c>
      <c r="J49" s="58"/>
      <c r="K49" s="111"/>
    </row>
    <row r="50" spans="1:11" ht="30" customHeight="1" x14ac:dyDescent="0.25">
      <c r="A50" s="45" t="s">
        <v>29</v>
      </c>
      <c r="B50" s="45">
        <v>1</v>
      </c>
      <c r="C50" s="45" t="s">
        <v>57</v>
      </c>
      <c r="D50" s="45" t="s">
        <v>187</v>
      </c>
      <c r="E50" s="21" t="s">
        <v>178</v>
      </c>
      <c r="F50" s="45" t="s">
        <v>7</v>
      </c>
      <c r="G50" s="21" t="s">
        <v>5</v>
      </c>
      <c r="H50" s="46" t="s">
        <v>17</v>
      </c>
      <c r="I50" s="45">
        <v>300</v>
      </c>
      <c r="J50" s="58"/>
      <c r="K50" s="111"/>
    </row>
    <row r="51" spans="1:11" ht="30" customHeight="1" x14ac:dyDescent="0.25">
      <c r="A51" s="45" t="s">
        <v>188</v>
      </c>
      <c r="B51" s="45">
        <v>1</v>
      </c>
      <c r="C51" s="45" t="s">
        <v>57</v>
      </c>
      <c r="D51" s="45" t="s">
        <v>27</v>
      </c>
      <c r="E51" s="46" t="s">
        <v>178</v>
      </c>
      <c r="F51" s="45" t="s">
        <v>7</v>
      </c>
      <c r="G51" s="46" t="s">
        <v>228</v>
      </c>
      <c r="H51" s="46" t="s">
        <v>17</v>
      </c>
      <c r="I51" s="45">
        <v>1</v>
      </c>
      <c r="J51" s="58"/>
      <c r="K51" s="111"/>
    </row>
    <row r="52" spans="1:11" ht="30" customHeight="1" x14ac:dyDescent="0.25">
      <c r="A52" s="45" t="s">
        <v>188</v>
      </c>
      <c r="B52" s="45">
        <v>1</v>
      </c>
      <c r="C52" s="45" t="s">
        <v>57</v>
      </c>
      <c r="D52" s="45" t="s">
        <v>4</v>
      </c>
      <c r="E52" s="46" t="s">
        <v>178</v>
      </c>
      <c r="F52" s="45" t="s">
        <v>7</v>
      </c>
      <c r="G52" s="21" t="s">
        <v>5</v>
      </c>
      <c r="H52" s="46" t="s">
        <v>17</v>
      </c>
      <c r="I52" s="45">
        <v>459</v>
      </c>
      <c r="J52" s="58"/>
      <c r="K52" s="111"/>
    </row>
    <row r="53" spans="1:11" ht="30" customHeight="1" x14ac:dyDescent="0.25">
      <c r="A53" s="45" t="s">
        <v>189</v>
      </c>
      <c r="B53" s="45">
        <v>1</v>
      </c>
      <c r="C53" s="45" t="s">
        <v>57</v>
      </c>
      <c r="D53" s="45" t="s">
        <v>85</v>
      </c>
      <c r="E53" s="46" t="s">
        <v>174</v>
      </c>
      <c r="F53" s="45" t="s">
        <v>7</v>
      </c>
      <c r="G53" s="21" t="s">
        <v>5</v>
      </c>
      <c r="H53" s="46" t="s">
        <v>17</v>
      </c>
      <c r="I53" s="45">
        <v>500</v>
      </c>
      <c r="J53" s="58"/>
      <c r="K53" s="111"/>
    </row>
    <row r="54" spans="1:11" ht="30" customHeight="1" x14ac:dyDescent="0.25">
      <c r="A54" s="45" t="s">
        <v>190</v>
      </c>
      <c r="B54" s="45">
        <v>2</v>
      </c>
      <c r="C54" s="45" t="s">
        <v>58</v>
      </c>
      <c r="D54" s="45" t="s">
        <v>4</v>
      </c>
      <c r="E54" s="46" t="s">
        <v>174</v>
      </c>
      <c r="F54" s="45" t="s">
        <v>7</v>
      </c>
      <c r="G54" s="46" t="s">
        <v>5</v>
      </c>
      <c r="H54" s="46" t="s">
        <v>17</v>
      </c>
      <c r="I54" s="45">
        <v>100</v>
      </c>
      <c r="J54" s="58"/>
      <c r="K54" s="111"/>
    </row>
    <row r="55" spans="1:11" ht="30" customHeight="1" x14ac:dyDescent="0.25">
      <c r="A55" s="45" t="s">
        <v>190</v>
      </c>
      <c r="B55" s="45">
        <v>4</v>
      </c>
      <c r="C55" s="45" t="s">
        <v>58</v>
      </c>
      <c r="D55" s="45" t="s">
        <v>4</v>
      </c>
      <c r="E55" s="46" t="s">
        <v>191</v>
      </c>
      <c r="F55" s="45" t="s">
        <v>172</v>
      </c>
      <c r="G55" s="21" t="s">
        <v>226</v>
      </c>
      <c r="H55" s="46" t="s">
        <v>17</v>
      </c>
      <c r="I55" s="45">
        <v>1420</v>
      </c>
      <c r="J55" s="58"/>
      <c r="K55" s="111"/>
    </row>
    <row r="56" spans="1:11" ht="30" customHeight="1" x14ac:dyDescent="0.25">
      <c r="A56" s="45" t="s">
        <v>190</v>
      </c>
      <c r="B56" s="45">
        <v>8</v>
      </c>
      <c r="C56" s="45" t="s">
        <v>58</v>
      </c>
      <c r="D56" s="45" t="s">
        <v>28</v>
      </c>
      <c r="E56" s="46" t="s">
        <v>171</v>
      </c>
      <c r="F56" s="45" t="s">
        <v>172</v>
      </c>
      <c r="G56" s="21" t="s">
        <v>226</v>
      </c>
      <c r="H56" s="46" t="s">
        <v>17</v>
      </c>
      <c r="I56" s="45">
        <v>250</v>
      </c>
      <c r="J56" s="58"/>
      <c r="K56" s="111"/>
    </row>
    <row r="57" spans="1:11" ht="30" customHeight="1" x14ac:dyDescent="0.25">
      <c r="A57" s="45" t="s">
        <v>190</v>
      </c>
      <c r="B57" s="45">
        <v>10</v>
      </c>
      <c r="C57" s="45" t="s">
        <v>58</v>
      </c>
      <c r="D57" s="45" t="s">
        <v>4</v>
      </c>
      <c r="E57" s="46" t="s">
        <v>174</v>
      </c>
      <c r="F57" s="45" t="s">
        <v>172</v>
      </c>
      <c r="G57" s="21" t="s">
        <v>226</v>
      </c>
      <c r="H57" s="46" t="s">
        <v>17</v>
      </c>
      <c r="I57" s="45">
        <v>500</v>
      </c>
      <c r="J57" s="58"/>
      <c r="K57" s="111"/>
    </row>
    <row r="58" spans="1:11" ht="30" customHeight="1" x14ac:dyDescent="0.25">
      <c r="A58" s="45" t="s">
        <v>190</v>
      </c>
      <c r="B58" s="45">
        <v>16</v>
      </c>
      <c r="C58" s="45" t="s">
        <v>58</v>
      </c>
      <c r="D58" s="45" t="s">
        <v>4</v>
      </c>
      <c r="E58" s="46" t="s">
        <v>174</v>
      </c>
      <c r="F58" s="45" t="s">
        <v>7</v>
      </c>
      <c r="G58" s="21" t="s">
        <v>226</v>
      </c>
      <c r="H58" s="46" t="s">
        <v>17</v>
      </c>
      <c r="I58" s="45">
        <v>200</v>
      </c>
      <c r="J58" s="58"/>
      <c r="K58" s="111"/>
    </row>
    <row r="59" spans="1:11" ht="30" customHeight="1" x14ac:dyDescent="0.25">
      <c r="A59" s="45" t="s">
        <v>168</v>
      </c>
      <c r="B59" s="45">
        <v>1</v>
      </c>
      <c r="C59" s="45" t="s">
        <v>57</v>
      </c>
      <c r="D59" s="45" t="s">
        <v>22</v>
      </c>
      <c r="E59" s="46" t="s">
        <v>192</v>
      </c>
      <c r="F59" s="45" t="s">
        <v>7</v>
      </c>
      <c r="G59" s="45" t="s">
        <v>5</v>
      </c>
      <c r="H59" s="46" t="s">
        <v>17</v>
      </c>
      <c r="I59" s="45">
        <v>200</v>
      </c>
      <c r="J59" s="58"/>
      <c r="K59" s="111"/>
    </row>
    <row r="60" spans="1:11" ht="30" customHeight="1" x14ac:dyDescent="0.25">
      <c r="A60" s="45" t="s">
        <v>168</v>
      </c>
      <c r="B60" s="45">
        <v>2</v>
      </c>
      <c r="C60" s="45" t="s">
        <v>58</v>
      </c>
      <c r="D60" s="45" t="s">
        <v>22</v>
      </c>
      <c r="E60" s="46" t="s">
        <v>193</v>
      </c>
      <c r="F60" s="45" t="s">
        <v>7</v>
      </c>
      <c r="G60" s="45" t="s">
        <v>5</v>
      </c>
      <c r="H60" s="46" t="s">
        <v>17</v>
      </c>
      <c r="I60" s="45">
        <v>500</v>
      </c>
      <c r="J60" s="58"/>
      <c r="K60" s="111"/>
    </row>
    <row r="61" spans="1:11" ht="30" customHeight="1" x14ac:dyDescent="0.25">
      <c r="A61" s="45" t="s">
        <v>168</v>
      </c>
      <c r="B61" s="45">
        <v>6</v>
      </c>
      <c r="C61" s="46" t="s">
        <v>58</v>
      </c>
      <c r="D61" s="45" t="s">
        <v>85</v>
      </c>
      <c r="E61" s="46" t="s">
        <v>223</v>
      </c>
      <c r="F61" s="45" t="s">
        <v>7</v>
      </c>
      <c r="G61" s="45" t="s">
        <v>83</v>
      </c>
      <c r="H61" s="46" t="s">
        <v>17</v>
      </c>
      <c r="I61" s="45">
        <v>500</v>
      </c>
      <c r="J61" s="58"/>
      <c r="K61" s="103"/>
    </row>
    <row r="62" spans="1:11" ht="30" customHeight="1" x14ac:dyDescent="0.25">
      <c r="A62" s="45" t="s">
        <v>168</v>
      </c>
      <c r="B62" s="45">
        <v>8</v>
      </c>
      <c r="C62" s="46" t="s">
        <v>58</v>
      </c>
      <c r="D62" s="45" t="s">
        <v>85</v>
      </c>
      <c r="E62" s="46" t="s">
        <v>192</v>
      </c>
      <c r="F62" s="45" t="s">
        <v>7</v>
      </c>
      <c r="G62" s="45" t="s">
        <v>86</v>
      </c>
      <c r="H62" s="46" t="s">
        <v>17</v>
      </c>
      <c r="I62" s="45">
        <v>3000</v>
      </c>
      <c r="J62" s="58"/>
      <c r="K62" s="103"/>
    </row>
    <row r="63" spans="1:11" ht="30" customHeight="1" x14ac:dyDescent="0.25">
      <c r="A63" s="45" t="s">
        <v>168</v>
      </c>
      <c r="B63" s="45">
        <v>4</v>
      </c>
      <c r="C63" s="46" t="s">
        <v>58</v>
      </c>
      <c r="D63" s="45" t="s">
        <v>24</v>
      </c>
      <c r="E63" s="46" t="s">
        <v>224</v>
      </c>
      <c r="F63" s="45" t="s">
        <v>7</v>
      </c>
      <c r="G63" s="45" t="s">
        <v>83</v>
      </c>
      <c r="H63" s="46" t="s">
        <v>17</v>
      </c>
      <c r="I63" s="45">
        <v>500</v>
      </c>
      <c r="J63" s="58"/>
      <c r="K63" s="103"/>
    </row>
    <row r="64" spans="1:11" ht="30" customHeight="1" x14ac:dyDescent="0.25">
      <c r="A64" s="45" t="s">
        <v>194</v>
      </c>
      <c r="B64" s="45">
        <v>500</v>
      </c>
      <c r="C64" s="46" t="s">
        <v>58</v>
      </c>
      <c r="D64" s="45" t="s">
        <v>4</v>
      </c>
      <c r="E64" s="46" t="s">
        <v>265</v>
      </c>
      <c r="F64" s="45" t="s">
        <v>172</v>
      </c>
      <c r="G64" s="46" t="s">
        <v>266</v>
      </c>
      <c r="H64" s="46" t="s">
        <v>17</v>
      </c>
      <c r="I64" s="18">
        <v>4</v>
      </c>
      <c r="J64" s="112"/>
      <c r="K64" s="111"/>
    </row>
    <row r="65" spans="1:11" ht="30" customHeight="1" x14ac:dyDescent="0.25">
      <c r="A65" s="45" t="s">
        <v>195</v>
      </c>
      <c r="B65" s="46" t="s">
        <v>259</v>
      </c>
      <c r="C65" s="45" t="s">
        <v>57</v>
      </c>
      <c r="D65" s="45" t="s">
        <v>4</v>
      </c>
      <c r="E65" s="46" t="s">
        <v>258</v>
      </c>
      <c r="F65" s="45" t="s">
        <v>172</v>
      </c>
      <c r="G65" s="46" t="s">
        <v>247</v>
      </c>
      <c r="H65" s="46" t="s">
        <v>17</v>
      </c>
      <c r="I65" s="45" t="s">
        <v>256</v>
      </c>
      <c r="J65" s="58"/>
      <c r="K65" s="111"/>
    </row>
    <row r="66" spans="1:11" ht="45" customHeight="1" x14ac:dyDescent="0.25">
      <c r="A66" s="45" t="s">
        <v>195</v>
      </c>
      <c r="B66" s="46" t="s">
        <v>259</v>
      </c>
      <c r="C66" s="45" t="s">
        <v>57</v>
      </c>
      <c r="D66" s="45" t="s">
        <v>4</v>
      </c>
      <c r="E66" s="46" t="s">
        <v>262</v>
      </c>
      <c r="F66" s="45" t="s">
        <v>172</v>
      </c>
      <c r="G66" s="46" t="s">
        <v>264</v>
      </c>
      <c r="H66" s="46" t="s">
        <v>17</v>
      </c>
      <c r="I66" s="45" t="s">
        <v>196</v>
      </c>
      <c r="J66" s="58"/>
      <c r="K66" s="111"/>
    </row>
    <row r="67" spans="1:11" ht="30" customHeight="1" x14ac:dyDescent="0.25">
      <c r="A67" s="45" t="s">
        <v>195</v>
      </c>
      <c r="B67" s="46" t="s">
        <v>260</v>
      </c>
      <c r="C67" s="45" t="s">
        <v>57</v>
      </c>
      <c r="D67" s="45" t="s">
        <v>4</v>
      </c>
      <c r="E67" s="46" t="s">
        <v>249</v>
      </c>
      <c r="F67" s="45" t="s">
        <v>172</v>
      </c>
      <c r="G67" s="46" t="s">
        <v>248</v>
      </c>
      <c r="H67" s="46" t="s">
        <v>17</v>
      </c>
      <c r="I67" s="45" t="s">
        <v>197</v>
      </c>
      <c r="J67" s="58"/>
      <c r="K67" s="111"/>
    </row>
    <row r="68" spans="1:11" ht="30" customHeight="1" x14ac:dyDescent="0.25">
      <c r="A68" s="45" t="s">
        <v>195</v>
      </c>
      <c r="B68" s="46" t="s">
        <v>259</v>
      </c>
      <c r="C68" s="45" t="s">
        <v>57</v>
      </c>
      <c r="D68" s="45" t="s">
        <v>4</v>
      </c>
      <c r="E68" s="46" t="s">
        <v>263</v>
      </c>
      <c r="F68" s="45" t="s">
        <v>172</v>
      </c>
      <c r="G68" s="46" t="s">
        <v>247</v>
      </c>
      <c r="H68" s="46" t="s">
        <v>17</v>
      </c>
      <c r="I68" s="45" t="s">
        <v>256</v>
      </c>
      <c r="J68" s="58"/>
      <c r="K68" s="111"/>
    </row>
    <row r="69" spans="1:11" ht="45" customHeight="1" x14ac:dyDescent="0.25">
      <c r="A69" s="18" t="s">
        <v>198</v>
      </c>
      <c r="B69" s="21" t="s">
        <v>261</v>
      </c>
      <c r="C69" s="18" t="s">
        <v>58</v>
      </c>
      <c r="D69" s="18" t="s">
        <v>4</v>
      </c>
      <c r="E69" s="21" t="s">
        <v>250</v>
      </c>
      <c r="F69" s="18" t="s">
        <v>172</v>
      </c>
      <c r="G69" s="21" t="s">
        <v>257</v>
      </c>
      <c r="H69" s="21" t="s">
        <v>17</v>
      </c>
      <c r="I69" s="18" t="s">
        <v>245</v>
      </c>
      <c r="J69" s="112"/>
      <c r="K69" s="111"/>
    </row>
    <row r="70" spans="1:11" ht="30" customHeight="1" x14ac:dyDescent="0.25">
      <c r="A70" s="45" t="s">
        <v>199</v>
      </c>
      <c r="B70" s="45">
        <v>1</v>
      </c>
      <c r="C70" s="18" t="s">
        <v>57</v>
      </c>
      <c r="D70" s="45" t="s">
        <v>27</v>
      </c>
      <c r="E70" s="46" t="s">
        <v>227</v>
      </c>
      <c r="F70" s="45" t="s">
        <v>7</v>
      </c>
      <c r="G70" s="45" t="s">
        <v>5</v>
      </c>
      <c r="H70" s="45" t="s">
        <v>17</v>
      </c>
      <c r="I70" s="45">
        <v>12</v>
      </c>
      <c r="J70" s="50"/>
      <c r="K70" s="102"/>
    </row>
    <row r="71" spans="1:11" ht="30" customHeight="1" x14ac:dyDescent="0.25">
      <c r="A71" s="45" t="s">
        <v>199</v>
      </c>
      <c r="B71" s="45">
        <v>1</v>
      </c>
      <c r="C71" s="18" t="s">
        <v>57</v>
      </c>
      <c r="D71" s="45" t="s">
        <v>201</v>
      </c>
      <c r="E71" s="46" t="s">
        <v>202</v>
      </c>
      <c r="F71" s="45" t="s">
        <v>7</v>
      </c>
      <c r="G71" s="45" t="s">
        <v>5</v>
      </c>
      <c r="H71" s="46" t="s">
        <v>17</v>
      </c>
      <c r="I71" s="45">
        <v>40</v>
      </c>
      <c r="J71" s="113"/>
      <c r="K71" s="111"/>
    </row>
    <row r="72" spans="1:11" ht="30" customHeight="1" x14ac:dyDescent="0.25">
      <c r="A72" s="45" t="s">
        <v>199</v>
      </c>
      <c r="B72" s="45">
        <v>1</v>
      </c>
      <c r="C72" s="18" t="s">
        <v>57</v>
      </c>
      <c r="D72" s="45" t="s">
        <v>27</v>
      </c>
      <c r="E72" s="46" t="s">
        <v>202</v>
      </c>
      <c r="F72" s="45" t="s">
        <v>7</v>
      </c>
      <c r="G72" s="45" t="s">
        <v>5</v>
      </c>
      <c r="H72" s="45" t="s">
        <v>17</v>
      </c>
      <c r="I72" s="45">
        <v>10</v>
      </c>
      <c r="J72" s="50"/>
      <c r="K72" s="102"/>
    </row>
    <row r="73" spans="1:11" ht="30" customHeight="1" x14ac:dyDescent="0.25">
      <c r="A73" s="45" t="s">
        <v>199</v>
      </c>
      <c r="B73" s="45">
        <v>1</v>
      </c>
      <c r="C73" s="18" t="s">
        <v>57</v>
      </c>
      <c r="D73" s="45" t="s">
        <v>4</v>
      </c>
      <c r="E73" s="46" t="s">
        <v>202</v>
      </c>
      <c r="F73" s="45" t="s">
        <v>7</v>
      </c>
      <c r="G73" s="45" t="s">
        <v>5</v>
      </c>
      <c r="H73" s="45" t="s">
        <v>17</v>
      </c>
      <c r="I73" s="45">
        <v>50</v>
      </c>
      <c r="J73" s="50"/>
      <c r="K73" s="102"/>
    </row>
    <row r="74" spans="1:11" ht="30" customHeight="1" x14ac:dyDescent="0.25">
      <c r="A74" s="45" t="s">
        <v>199</v>
      </c>
      <c r="B74" s="45">
        <v>1</v>
      </c>
      <c r="C74" s="45" t="s">
        <v>57</v>
      </c>
      <c r="D74" s="45" t="s">
        <v>4</v>
      </c>
      <c r="E74" s="46" t="s">
        <v>202</v>
      </c>
      <c r="F74" s="45" t="s">
        <v>7</v>
      </c>
      <c r="G74" s="45" t="s">
        <v>5</v>
      </c>
      <c r="H74" s="46" t="s">
        <v>17</v>
      </c>
      <c r="I74" s="45">
        <v>10</v>
      </c>
      <c r="J74" s="58"/>
      <c r="K74" s="111"/>
    </row>
    <row r="75" spans="1:11" ht="30" customHeight="1" x14ac:dyDescent="0.25">
      <c r="I75" s="19"/>
      <c r="J75" s="47" t="s">
        <v>396</v>
      </c>
      <c r="K75" s="109">
        <f>SUM(K23:K74)</f>
        <v>0</v>
      </c>
    </row>
  </sheetData>
  <sheetProtection algorithmName="SHA-512" hashValue="dJ8ZyZCL/l62iTjrKKbnqHfvM7WQMCkDYqs70/6FJLnmAHWGTJUKpt6x1xX6zqeArhSWi0i9jahFusVuOMZAqQ==" saltValue="lmy+CWF9v9PnJsHmH1rhwA==" spinCount="100000" sheet="1" objects="1" scenarios="1"/>
  <sortState ref="A4:O17">
    <sortCondition ref="A4:A17"/>
    <sortCondition ref="D4:D17"/>
    <sortCondition ref="B4:B17"/>
  </sortState>
  <mergeCells count="6">
    <mergeCell ref="M23:O23"/>
    <mergeCell ref="G20:I20"/>
    <mergeCell ref="Q2:Q3"/>
    <mergeCell ref="P2:P3"/>
    <mergeCell ref="K2:O2"/>
    <mergeCell ref="M22:O2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75" zoomScaleNormal="75" workbookViewId="0"/>
  </sheetViews>
  <sheetFormatPr defaultColWidth="9.140625" defaultRowHeight="15" x14ac:dyDescent="0.25"/>
  <cols>
    <col min="1" max="1" width="29.7109375" style="10" customWidth="1"/>
    <col min="2" max="2" width="7.5703125" style="8" bestFit="1" customWidth="1"/>
    <col min="3" max="3" width="30" style="10" customWidth="1"/>
    <col min="4" max="4" width="102.42578125" style="8" bestFit="1" customWidth="1"/>
    <col min="5" max="5" width="21.85546875" style="10" bestFit="1" customWidth="1"/>
    <col min="6" max="6" width="18" style="8" customWidth="1"/>
    <col min="7" max="7" width="9.140625" style="8" bestFit="1" customWidth="1"/>
    <col min="8" max="8" width="33.140625" style="8" bestFit="1" customWidth="1"/>
    <col min="9" max="9" width="26.42578125" style="8" bestFit="1" customWidth="1"/>
    <col min="10" max="10" width="10.5703125" style="8" bestFit="1" customWidth="1"/>
    <col min="11" max="12" width="9.140625" style="8" customWidth="1"/>
    <col min="13" max="16384" width="9.140625" style="8"/>
  </cols>
  <sheetData>
    <row r="1" spans="1:14" ht="15" customHeight="1" x14ac:dyDescent="0.25">
      <c r="A1" s="26" t="s">
        <v>217</v>
      </c>
      <c r="B1" s="4"/>
      <c r="C1" s="27"/>
      <c r="D1" s="27"/>
      <c r="E1" s="27"/>
      <c r="F1" s="27"/>
      <c r="G1" s="27"/>
      <c r="H1" s="4"/>
      <c r="I1" s="27"/>
      <c r="J1" s="28"/>
      <c r="K1" s="28"/>
      <c r="L1" s="28"/>
      <c r="M1" s="28"/>
      <c r="N1" s="28"/>
    </row>
    <row r="2" spans="1:14" x14ac:dyDescent="0.25">
      <c r="A2" s="7"/>
      <c r="B2" s="7"/>
      <c r="C2" s="7"/>
      <c r="D2" s="7"/>
      <c r="E2" s="7"/>
      <c r="F2" s="7"/>
      <c r="G2" s="7"/>
      <c r="H2" s="7"/>
      <c r="I2" s="7"/>
      <c r="J2" s="7"/>
      <c r="K2" s="7"/>
      <c r="L2" s="7"/>
      <c r="M2" s="7"/>
      <c r="N2" s="7"/>
    </row>
    <row r="3" spans="1:14" ht="30" customHeight="1" x14ac:dyDescent="0.25">
      <c r="A3" s="1" t="s">
        <v>0</v>
      </c>
      <c r="B3" s="1" t="s">
        <v>71</v>
      </c>
      <c r="C3" s="1" t="s">
        <v>2</v>
      </c>
      <c r="D3" s="47" t="s">
        <v>18</v>
      </c>
      <c r="E3" s="1" t="s">
        <v>6</v>
      </c>
      <c r="F3" s="1" t="s">
        <v>9</v>
      </c>
      <c r="G3" s="47" t="s">
        <v>33</v>
      </c>
      <c r="H3" s="47" t="s">
        <v>142</v>
      </c>
      <c r="I3" s="1" t="s">
        <v>90</v>
      </c>
    </row>
    <row r="4" spans="1:14" ht="30" customHeight="1" x14ac:dyDescent="0.25">
      <c r="A4" s="46" t="s">
        <v>229</v>
      </c>
      <c r="B4" s="18" t="s">
        <v>57</v>
      </c>
      <c r="C4" s="46" t="s">
        <v>69</v>
      </c>
      <c r="D4" s="46" t="s">
        <v>238</v>
      </c>
      <c r="E4" s="45" t="s">
        <v>25</v>
      </c>
      <c r="F4" s="45" t="s">
        <v>17</v>
      </c>
      <c r="G4" s="48">
        <v>1</v>
      </c>
      <c r="H4" s="50"/>
      <c r="I4" s="102"/>
    </row>
    <row r="5" spans="1:14" ht="30" customHeight="1" x14ac:dyDescent="0.25">
      <c r="A5" s="45" t="s">
        <v>230</v>
      </c>
      <c r="B5" s="18" t="s">
        <v>57</v>
      </c>
      <c r="C5" s="45" t="s">
        <v>72</v>
      </c>
      <c r="D5" s="46" t="s">
        <v>80</v>
      </c>
      <c r="E5" s="45" t="s">
        <v>25</v>
      </c>
      <c r="F5" s="45" t="s">
        <v>73</v>
      </c>
      <c r="G5" s="45">
        <v>1</v>
      </c>
      <c r="H5" s="50"/>
      <c r="I5" s="114"/>
    </row>
    <row r="6" spans="1:14" ht="30" customHeight="1" x14ac:dyDescent="0.25">
      <c r="A6" s="45" t="s">
        <v>230</v>
      </c>
      <c r="B6" s="18" t="s">
        <v>57</v>
      </c>
      <c r="C6" s="45" t="s">
        <v>72</v>
      </c>
      <c r="D6" s="46" t="s">
        <v>80</v>
      </c>
      <c r="E6" s="45" t="s">
        <v>25</v>
      </c>
      <c r="F6" s="45" t="s">
        <v>73</v>
      </c>
      <c r="G6" s="45">
        <v>1</v>
      </c>
      <c r="H6" s="50"/>
      <c r="I6" s="114"/>
    </row>
    <row r="7" spans="1:14" ht="30" customHeight="1" x14ac:dyDescent="0.25">
      <c r="A7" s="45" t="s">
        <v>230</v>
      </c>
      <c r="B7" s="18" t="s">
        <v>57</v>
      </c>
      <c r="C7" s="45" t="s">
        <v>70</v>
      </c>
      <c r="D7" s="46" t="s">
        <v>239</v>
      </c>
      <c r="E7" s="45" t="s">
        <v>25</v>
      </c>
      <c r="F7" s="45" t="s">
        <v>17</v>
      </c>
      <c r="G7" s="45">
        <v>1</v>
      </c>
      <c r="H7" s="50"/>
      <c r="I7" s="114"/>
    </row>
    <row r="8" spans="1:14" ht="30" customHeight="1" x14ac:dyDescent="0.25">
      <c r="A8" s="45" t="s">
        <v>243</v>
      </c>
      <c r="B8" s="18" t="s">
        <v>57</v>
      </c>
      <c r="C8" s="45" t="s">
        <v>4</v>
      </c>
      <c r="D8" s="46" t="s">
        <v>82</v>
      </c>
      <c r="E8" s="45" t="s">
        <v>25</v>
      </c>
      <c r="F8" s="45" t="s">
        <v>17</v>
      </c>
      <c r="G8" s="45">
        <v>10</v>
      </c>
      <c r="H8" s="50"/>
      <c r="I8" s="102"/>
    </row>
    <row r="9" spans="1:14" ht="30" customHeight="1" x14ac:dyDescent="0.25">
      <c r="A9" s="45" t="s">
        <v>243</v>
      </c>
      <c r="B9" s="18" t="s">
        <v>57</v>
      </c>
      <c r="C9" s="45" t="s">
        <v>75</v>
      </c>
      <c r="D9" s="46" t="s">
        <v>235</v>
      </c>
      <c r="E9" s="45" t="s">
        <v>25</v>
      </c>
      <c r="F9" s="45" t="s">
        <v>17</v>
      </c>
      <c r="G9" s="45">
        <v>25</v>
      </c>
      <c r="H9" s="50"/>
      <c r="I9" s="102"/>
    </row>
    <row r="10" spans="1:14" ht="30" customHeight="1" x14ac:dyDescent="0.25">
      <c r="A10" s="45" t="s">
        <v>243</v>
      </c>
      <c r="B10" s="18" t="s">
        <v>57</v>
      </c>
      <c r="C10" s="45" t="s">
        <v>78</v>
      </c>
      <c r="D10" s="46" t="s">
        <v>240</v>
      </c>
      <c r="E10" s="45" t="s">
        <v>25</v>
      </c>
      <c r="F10" s="45" t="s">
        <v>17</v>
      </c>
      <c r="G10" s="45">
        <v>100</v>
      </c>
      <c r="H10" s="50"/>
      <c r="I10" s="102"/>
    </row>
    <row r="11" spans="1:14" ht="30" customHeight="1" x14ac:dyDescent="0.25">
      <c r="A11" s="45" t="s">
        <v>232</v>
      </c>
      <c r="B11" s="18" t="s">
        <v>57</v>
      </c>
      <c r="C11" s="45" t="s">
        <v>76</v>
      </c>
      <c r="D11" s="46" t="s">
        <v>241</v>
      </c>
      <c r="E11" s="45" t="s">
        <v>172</v>
      </c>
      <c r="F11" s="45" t="s">
        <v>17</v>
      </c>
      <c r="G11" s="45">
        <v>7</v>
      </c>
      <c r="H11" s="50"/>
      <c r="I11" s="102"/>
    </row>
    <row r="12" spans="1:14" ht="30" customHeight="1" x14ac:dyDescent="0.25">
      <c r="A12" s="45" t="s">
        <v>232</v>
      </c>
      <c r="B12" s="18" t="s">
        <v>57</v>
      </c>
      <c r="C12" s="45" t="s">
        <v>77</v>
      </c>
      <c r="D12" s="46" t="s">
        <v>241</v>
      </c>
      <c r="E12" s="45" t="s">
        <v>25</v>
      </c>
      <c r="F12" s="45" t="s">
        <v>17</v>
      </c>
      <c r="G12" s="45">
        <v>7</v>
      </c>
      <c r="H12" s="50"/>
      <c r="I12" s="102"/>
    </row>
    <row r="13" spans="1:14" ht="30" customHeight="1" x14ac:dyDescent="0.25">
      <c r="A13" s="45" t="s">
        <v>233</v>
      </c>
      <c r="B13" s="18" t="s">
        <v>57</v>
      </c>
      <c r="C13" s="45" t="s">
        <v>63</v>
      </c>
      <c r="D13" s="46" t="s">
        <v>222</v>
      </c>
      <c r="E13" s="45" t="s">
        <v>25</v>
      </c>
      <c r="F13" s="45" t="s">
        <v>17</v>
      </c>
      <c r="G13" s="45">
        <v>2</v>
      </c>
      <c r="H13" s="50"/>
      <c r="I13" s="102"/>
    </row>
    <row r="14" spans="1:14" ht="30" customHeight="1" x14ac:dyDescent="0.25">
      <c r="A14" s="45" t="s">
        <v>233</v>
      </c>
      <c r="B14" s="18" t="s">
        <v>57</v>
      </c>
      <c r="C14" s="45" t="s">
        <v>63</v>
      </c>
      <c r="D14" s="46" t="s">
        <v>222</v>
      </c>
      <c r="E14" s="45" t="s">
        <v>25</v>
      </c>
      <c r="F14" s="45" t="s">
        <v>17</v>
      </c>
      <c r="G14" s="45">
        <v>1</v>
      </c>
      <c r="H14" s="50"/>
      <c r="I14" s="102"/>
    </row>
    <row r="15" spans="1:14" ht="30" customHeight="1" x14ac:dyDescent="0.25">
      <c r="A15" s="45" t="s">
        <v>231</v>
      </c>
      <c r="B15" s="18" t="s">
        <v>57</v>
      </c>
      <c r="C15" s="45" t="s">
        <v>74</v>
      </c>
      <c r="D15" s="46" t="s">
        <v>237</v>
      </c>
      <c r="E15" s="45" t="s">
        <v>25</v>
      </c>
      <c r="F15" s="45" t="s">
        <v>73</v>
      </c>
      <c r="G15" s="45">
        <v>1</v>
      </c>
      <c r="H15" s="50"/>
      <c r="I15" s="114"/>
    </row>
    <row r="16" spans="1:14" ht="30" customHeight="1" x14ac:dyDescent="0.25">
      <c r="A16" s="45" t="s">
        <v>231</v>
      </c>
      <c r="B16" s="18" t="s">
        <v>57</v>
      </c>
      <c r="C16" s="45" t="s">
        <v>27</v>
      </c>
      <c r="D16" s="46" t="s">
        <v>81</v>
      </c>
      <c r="E16" s="45" t="s">
        <v>25</v>
      </c>
      <c r="F16" s="45" t="s">
        <v>17</v>
      </c>
      <c r="G16" s="45">
        <v>4</v>
      </c>
      <c r="H16" s="50"/>
      <c r="I16" s="102"/>
    </row>
    <row r="17" spans="1:9" ht="30" customHeight="1" x14ac:dyDescent="0.25">
      <c r="A17" s="45" t="s">
        <v>231</v>
      </c>
      <c r="B17" s="18" t="s">
        <v>57</v>
      </c>
      <c r="C17" s="45" t="s">
        <v>27</v>
      </c>
      <c r="D17" s="46" t="s">
        <v>242</v>
      </c>
      <c r="E17" s="45" t="s">
        <v>25</v>
      </c>
      <c r="F17" s="45" t="s">
        <v>17</v>
      </c>
      <c r="G17" s="48">
        <v>1</v>
      </c>
      <c r="H17" s="50"/>
      <c r="I17" s="102"/>
    </row>
    <row r="18" spans="1:9" ht="30" customHeight="1" x14ac:dyDescent="0.25">
      <c r="A18" s="45" t="s">
        <v>231</v>
      </c>
      <c r="B18" s="18" t="s">
        <v>58</v>
      </c>
      <c r="C18" s="46" t="s">
        <v>68</v>
      </c>
      <c r="D18" s="46" t="s">
        <v>236</v>
      </c>
      <c r="E18" s="45" t="s">
        <v>25</v>
      </c>
      <c r="F18" s="45" t="s">
        <v>17</v>
      </c>
      <c r="G18" s="48">
        <v>10</v>
      </c>
      <c r="H18" s="50"/>
      <c r="I18" s="102"/>
    </row>
    <row r="19" spans="1:9" ht="30" customHeight="1" x14ac:dyDescent="0.25">
      <c r="A19" s="45" t="s">
        <v>231</v>
      </c>
      <c r="B19" s="18" t="s">
        <v>58</v>
      </c>
      <c r="C19" s="46" t="s">
        <v>67</v>
      </c>
      <c r="D19" s="46" t="s">
        <v>236</v>
      </c>
      <c r="E19" s="45" t="s">
        <v>25</v>
      </c>
      <c r="F19" s="45" t="s">
        <v>17</v>
      </c>
      <c r="G19" s="48">
        <v>50</v>
      </c>
      <c r="H19" s="50"/>
      <c r="I19" s="102"/>
    </row>
    <row r="20" spans="1:9" ht="30" customHeight="1" x14ac:dyDescent="0.25">
      <c r="A20" s="45" t="s">
        <v>234</v>
      </c>
      <c r="B20" s="45" t="s">
        <v>57</v>
      </c>
      <c r="C20" s="45" t="s">
        <v>27</v>
      </c>
      <c r="D20" s="46" t="s">
        <v>200</v>
      </c>
      <c r="E20" s="45" t="s">
        <v>25</v>
      </c>
      <c r="F20" s="46" t="s">
        <v>17</v>
      </c>
      <c r="G20" s="45">
        <v>100</v>
      </c>
      <c r="H20" s="58"/>
      <c r="I20" s="111"/>
    </row>
    <row r="21" spans="1:9" ht="30" customHeight="1" x14ac:dyDescent="0.25">
      <c r="A21" s="45" t="s">
        <v>234</v>
      </c>
      <c r="B21" s="45" t="s">
        <v>57</v>
      </c>
      <c r="C21" s="45" t="s">
        <v>201</v>
      </c>
      <c r="D21" s="46" t="s">
        <v>203</v>
      </c>
      <c r="E21" s="45" t="s">
        <v>25</v>
      </c>
      <c r="F21" s="46" t="s">
        <v>17</v>
      </c>
      <c r="G21" s="45">
        <v>2</v>
      </c>
      <c r="H21" s="58"/>
      <c r="I21" s="111"/>
    </row>
    <row r="22" spans="1:9" ht="30" customHeight="1" x14ac:dyDescent="0.25">
      <c r="A22" s="45" t="s">
        <v>234</v>
      </c>
      <c r="B22" s="45" t="s">
        <v>57</v>
      </c>
      <c r="C22" s="45" t="s">
        <v>4</v>
      </c>
      <c r="D22" s="46" t="s">
        <v>203</v>
      </c>
      <c r="E22" s="45" t="s">
        <v>25</v>
      </c>
      <c r="F22" s="46" t="s">
        <v>17</v>
      </c>
      <c r="G22" s="45">
        <v>2</v>
      </c>
      <c r="H22" s="58"/>
      <c r="I22" s="111"/>
    </row>
    <row r="23" spans="1:9" ht="30" customHeight="1" x14ac:dyDescent="0.25">
      <c r="A23" s="45" t="s">
        <v>234</v>
      </c>
      <c r="B23" s="18" t="s">
        <v>57</v>
      </c>
      <c r="C23" s="45" t="s">
        <v>64</v>
      </c>
      <c r="D23" s="21" t="s">
        <v>218</v>
      </c>
      <c r="E23" s="45" t="s">
        <v>25</v>
      </c>
      <c r="F23" s="45" t="s">
        <v>17</v>
      </c>
      <c r="G23" s="45">
        <v>4</v>
      </c>
      <c r="H23" s="50"/>
      <c r="I23" s="102"/>
    </row>
    <row r="24" spans="1:9" ht="30" customHeight="1" x14ac:dyDescent="0.25">
      <c r="A24" s="45" t="s">
        <v>234</v>
      </c>
      <c r="B24" s="18" t="s">
        <v>57</v>
      </c>
      <c r="C24" s="45" t="s">
        <v>64</v>
      </c>
      <c r="D24" s="21" t="s">
        <v>218</v>
      </c>
      <c r="E24" s="45" t="s">
        <v>25</v>
      </c>
      <c r="F24" s="45" t="s">
        <v>17</v>
      </c>
      <c r="G24" s="45">
        <v>2</v>
      </c>
      <c r="H24" s="50"/>
      <c r="I24" s="102"/>
    </row>
    <row r="25" spans="1:9" ht="30" customHeight="1" x14ac:dyDescent="0.25">
      <c r="A25" s="45" t="s">
        <v>234</v>
      </c>
      <c r="B25" s="18" t="s">
        <v>57</v>
      </c>
      <c r="C25" s="45" t="s">
        <v>64</v>
      </c>
      <c r="D25" s="21" t="s">
        <v>218</v>
      </c>
      <c r="E25" s="45" t="s">
        <v>25</v>
      </c>
      <c r="F25" s="45" t="s">
        <v>17</v>
      </c>
      <c r="G25" s="45">
        <v>4</v>
      </c>
      <c r="H25" s="50"/>
      <c r="I25" s="102"/>
    </row>
    <row r="26" spans="1:9" ht="30" customHeight="1" x14ac:dyDescent="0.25">
      <c r="A26" s="45" t="s">
        <v>234</v>
      </c>
      <c r="B26" s="18" t="s">
        <v>57</v>
      </c>
      <c r="C26" s="29" t="s">
        <v>64</v>
      </c>
      <c r="D26" s="21" t="s">
        <v>218</v>
      </c>
      <c r="E26" s="45" t="s">
        <v>25</v>
      </c>
      <c r="F26" s="29" t="s">
        <v>17</v>
      </c>
      <c r="G26" s="29">
        <v>10</v>
      </c>
      <c r="H26" s="50"/>
      <c r="I26" s="74"/>
    </row>
    <row r="27" spans="1:9" ht="30" customHeight="1" x14ac:dyDescent="0.25">
      <c r="A27" s="45" t="s">
        <v>234</v>
      </c>
      <c r="B27" s="18" t="s">
        <v>57</v>
      </c>
      <c r="C27" s="45" t="s">
        <v>65</v>
      </c>
      <c r="D27" s="21" t="s">
        <v>218</v>
      </c>
      <c r="E27" s="45" t="s">
        <v>25</v>
      </c>
      <c r="F27" s="45" t="s">
        <v>17</v>
      </c>
      <c r="G27" s="45">
        <v>3</v>
      </c>
      <c r="H27" s="50"/>
      <c r="I27" s="102"/>
    </row>
    <row r="28" spans="1:9" ht="30" customHeight="1" x14ac:dyDescent="0.25">
      <c r="A28" s="45" t="s">
        <v>234</v>
      </c>
      <c r="B28" s="18" t="s">
        <v>57</v>
      </c>
      <c r="C28" s="45" t="s">
        <v>65</v>
      </c>
      <c r="D28" s="21" t="s">
        <v>218</v>
      </c>
      <c r="E28" s="45" t="s">
        <v>25</v>
      </c>
      <c r="F28" s="45" t="s">
        <v>17</v>
      </c>
      <c r="G28" s="45">
        <v>1</v>
      </c>
      <c r="H28" s="50"/>
      <c r="I28" s="102"/>
    </row>
    <row r="29" spans="1:9" ht="30" customHeight="1" x14ac:dyDescent="0.25">
      <c r="A29" s="45" t="s">
        <v>234</v>
      </c>
      <c r="B29" s="18" t="s">
        <v>57</v>
      </c>
      <c r="C29" s="29" t="s">
        <v>65</v>
      </c>
      <c r="D29" s="21" t="s">
        <v>218</v>
      </c>
      <c r="E29" s="45" t="s">
        <v>25</v>
      </c>
      <c r="F29" s="29" t="s">
        <v>17</v>
      </c>
      <c r="G29" s="29">
        <v>4</v>
      </c>
      <c r="H29" s="50"/>
      <c r="I29" s="74"/>
    </row>
    <row r="30" spans="1:9" ht="30" customHeight="1" x14ac:dyDescent="0.25">
      <c r="A30" s="45" t="s">
        <v>234</v>
      </c>
      <c r="B30" s="18" t="s">
        <v>57</v>
      </c>
      <c r="C30" s="29" t="s">
        <v>27</v>
      </c>
      <c r="D30" s="21" t="s">
        <v>218</v>
      </c>
      <c r="E30" s="45" t="s">
        <v>25</v>
      </c>
      <c r="F30" s="29" t="s">
        <v>17</v>
      </c>
      <c r="G30" s="29">
        <v>10</v>
      </c>
      <c r="H30" s="50"/>
      <c r="I30" s="74"/>
    </row>
    <row r="31" spans="1:9" ht="30" customHeight="1" x14ac:dyDescent="0.25">
      <c r="A31" s="45" t="s">
        <v>234</v>
      </c>
      <c r="B31" s="18" t="s">
        <v>57</v>
      </c>
      <c r="C31" s="29" t="s">
        <v>4</v>
      </c>
      <c r="D31" s="21" t="s">
        <v>218</v>
      </c>
      <c r="E31" s="45" t="s">
        <v>25</v>
      </c>
      <c r="F31" s="29" t="s">
        <v>17</v>
      </c>
      <c r="G31" s="29">
        <v>20</v>
      </c>
      <c r="H31" s="50"/>
      <c r="I31" s="74"/>
    </row>
    <row r="32" spans="1:9" ht="30" customHeight="1" x14ac:dyDescent="0.25">
      <c r="A32" s="45" t="s">
        <v>234</v>
      </c>
      <c r="B32" s="18" t="s">
        <v>57</v>
      </c>
      <c r="C32" s="45" t="s">
        <v>66</v>
      </c>
      <c r="D32" s="21" t="s">
        <v>218</v>
      </c>
      <c r="E32" s="45" t="s">
        <v>25</v>
      </c>
      <c r="F32" s="45" t="s">
        <v>17</v>
      </c>
      <c r="G32" s="45">
        <v>10</v>
      </c>
      <c r="H32" s="50"/>
      <c r="I32" s="102"/>
    </row>
    <row r="33" spans="6:9" ht="30" customHeight="1" x14ac:dyDescent="0.25">
      <c r="F33" s="30"/>
      <c r="G33" s="149" t="s">
        <v>161</v>
      </c>
      <c r="H33" s="149"/>
      <c r="I33" s="115">
        <f>SUM(I4:I32)</f>
        <v>0</v>
      </c>
    </row>
  </sheetData>
  <sheetProtection algorithmName="SHA-512" hashValue="tDsQEmPRi6FlFAEDRFlE4+eabtxD34ewqJXIm/+vjPThEribIgyv8Y1354DTUUQ84gaj/VI70TKzhttsmHx4uw==" saltValue="oZNVZxeObyUCRhQvwqOJSQ==" spinCount="100000" sheet="1" objects="1" scenarios="1"/>
  <sortState ref="A4:I33">
    <sortCondition ref="A4:A33"/>
  </sortState>
  <mergeCells count="1">
    <mergeCell ref="G33:H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75" zoomScaleNormal="75" workbookViewId="0"/>
  </sheetViews>
  <sheetFormatPr defaultColWidth="9.140625" defaultRowHeight="15" x14ac:dyDescent="0.25"/>
  <cols>
    <col min="1" max="1" width="33.85546875" style="10" customWidth="1"/>
    <col min="2" max="3" width="8.7109375" style="8" customWidth="1"/>
    <col min="4" max="4" width="16.140625" style="8" bestFit="1" customWidth="1"/>
    <col min="5" max="5" width="35.42578125" style="8" customWidth="1"/>
    <col min="6" max="6" width="9.42578125" style="8" bestFit="1" customWidth="1"/>
    <col min="7" max="7" width="26" style="8" bestFit="1" customWidth="1"/>
    <col min="8" max="8" width="13.7109375" style="8" bestFit="1" customWidth="1"/>
    <col min="9" max="9" width="17.7109375" style="8" bestFit="1" customWidth="1"/>
    <col min="10" max="10" width="25.42578125" style="8" bestFit="1" customWidth="1"/>
    <col min="11" max="11" width="33.140625" style="8" bestFit="1" customWidth="1"/>
    <col min="12" max="18" width="17.42578125" style="8" customWidth="1"/>
    <col min="19" max="16384" width="9.140625" style="8"/>
  </cols>
  <sheetData>
    <row r="1" spans="1:18" s="5" customFormat="1" ht="15" customHeight="1" x14ac:dyDescent="0.25">
      <c r="A1" s="3" t="s">
        <v>217</v>
      </c>
      <c r="B1" s="4"/>
      <c r="C1" s="4"/>
      <c r="D1" s="4"/>
      <c r="E1" s="4"/>
      <c r="F1" s="17"/>
      <c r="G1" s="4"/>
      <c r="H1" s="4"/>
      <c r="I1" s="4"/>
      <c r="J1" s="4"/>
      <c r="K1" s="4"/>
      <c r="L1" s="4"/>
      <c r="M1" s="4"/>
      <c r="N1" s="4"/>
      <c r="O1" s="4"/>
      <c r="P1" s="4"/>
      <c r="Q1" s="4"/>
      <c r="R1" s="4"/>
    </row>
    <row r="2" spans="1:18" ht="47.25" customHeight="1" x14ac:dyDescent="0.25">
      <c r="A2" s="11" t="s">
        <v>89</v>
      </c>
      <c r="B2" s="7"/>
      <c r="C2" s="7"/>
      <c r="D2" s="7"/>
      <c r="E2" s="7"/>
      <c r="F2" s="7"/>
      <c r="G2" s="7"/>
      <c r="H2" s="7"/>
      <c r="I2" s="7"/>
      <c r="J2" s="7"/>
      <c r="K2" s="7"/>
      <c r="L2" s="147" t="s">
        <v>151</v>
      </c>
      <c r="M2" s="147"/>
      <c r="N2" s="147"/>
      <c r="O2" s="147"/>
      <c r="P2" s="147"/>
      <c r="Q2" s="146" t="s">
        <v>150</v>
      </c>
      <c r="R2" s="146" t="s">
        <v>149</v>
      </c>
    </row>
    <row r="3" spans="1:18" ht="30" customHeight="1" x14ac:dyDescent="0.25">
      <c r="A3" s="1" t="s">
        <v>0</v>
      </c>
      <c r="B3" s="1" t="s">
        <v>71</v>
      </c>
      <c r="C3" s="1" t="s">
        <v>2</v>
      </c>
      <c r="D3" s="1" t="s">
        <v>94</v>
      </c>
      <c r="E3" s="47" t="s">
        <v>18</v>
      </c>
      <c r="F3" s="47" t="s">
        <v>93</v>
      </c>
      <c r="G3" s="1" t="s">
        <v>6</v>
      </c>
      <c r="H3" s="1" t="s">
        <v>8</v>
      </c>
      <c r="I3" s="1" t="s">
        <v>9</v>
      </c>
      <c r="J3" s="47" t="s">
        <v>147</v>
      </c>
      <c r="K3" s="47" t="s">
        <v>142</v>
      </c>
      <c r="L3" s="47" t="s">
        <v>152</v>
      </c>
      <c r="M3" s="47" t="s">
        <v>153</v>
      </c>
      <c r="N3" s="47" t="s">
        <v>154</v>
      </c>
      <c r="O3" s="47" t="s">
        <v>155</v>
      </c>
      <c r="P3" s="47" t="s">
        <v>156</v>
      </c>
      <c r="Q3" s="146"/>
      <c r="R3" s="146"/>
    </row>
    <row r="4" spans="1:18" ht="30" customHeight="1" x14ac:dyDescent="0.25">
      <c r="A4" s="45" t="s">
        <v>99</v>
      </c>
      <c r="B4" s="45" t="s">
        <v>57</v>
      </c>
      <c r="C4" s="45" t="s">
        <v>79</v>
      </c>
      <c r="D4" s="45" t="s">
        <v>95</v>
      </c>
      <c r="E4" s="46" t="s">
        <v>101</v>
      </c>
      <c r="F4" s="45" t="s">
        <v>91</v>
      </c>
      <c r="G4" s="45" t="s">
        <v>12</v>
      </c>
      <c r="H4" s="45" t="s">
        <v>13</v>
      </c>
      <c r="I4" s="45" t="s">
        <v>15</v>
      </c>
      <c r="J4" s="48">
        <v>100000</v>
      </c>
      <c r="K4" s="50"/>
      <c r="L4" s="116"/>
      <c r="M4" s="116"/>
      <c r="N4" s="116"/>
      <c r="O4" s="116"/>
      <c r="P4" s="116"/>
      <c r="Q4" s="116"/>
      <c r="R4" s="117">
        <f>(J4*20%)*L4+(J4*20%)*M4+(J4*20%)*N4+(J4*20%)*O4+(J4*20%)*P4</f>
        <v>0</v>
      </c>
    </row>
    <row r="5" spans="1:18" ht="30" customHeight="1" x14ac:dyDescent="0.25">
      <c r="A5" s="45" t="s">
        <v>99</v>
      </c>
      <c r="B5" s="45" t="s">
        <v>58</v>
      </c>
      <c r="C5" s="45" t="s">
        <v>31</v>
      </c>
      <c r="D5" s="46" t="s">
        <v>96</v>
      </c>
      <c r="E5" s="46" t="s">
        <v>101</v>
      </c>
      <c r="F5" s="45" t="s">
        <v>91</v>
      </c>
      <c r="G5" s="45" t="s">
        <v>11</v>
      </c>
      <c r="H5" s="45" t="s">
        <v>13</v>
      </c>
      <c r="I5" s="45" t="s">
        <v>15</v>
      </c>
      <c r="J5" s="48">
        <v>100000</v>
      </c>
      <c r="K5" s="50"/>
      <c r="L5" s="116"/>
      <c r="M5" s="116"/>
      <c r="N5" s="116"/>
      <c r="O5" s="116"/>
      <c r="P5" s="116"/>
      <c r="Q5" s="116"/>
      <c r="R5" s="117">
        <f t="shared" ref="R5:R8" si="0">(J5*20%)*L5+(J5*20%)*M5+(J5*20%)*N5+(J5*20%)*O5+(J5*20%)*P5</f>
        <v>0</v>
      </c>
    </row>
    <row r="6" spans="1:18" ht="30" customHeight="1" x14ac:dyDescent="0.25">
      <c r="A6" s="45" t="s">
        <v>99</v>
      </c>
      <c r="B6" s="45" t="s">
        <v>58</v>
      </c>
      <c r="C6" s="45" t="s">
        <v>32</v>
      </c>
      <c r="D6" s="46" t="s">
        <v>96</v>
      </c>
      <c r="E6" s="46" t="s">
        <v>101</v>
      </c>
      <c r="F6" s="45" t="s">
        <v>91</v>
      </c>
      <c r="G6" s="45" t="s">
        <v>11</v>
      </c>
      <c r="H6" s="45" t="s">
        <v>13</v>
      </c>
      <c r="I6" s="45" t="s">
        <v>15</v>
      </c>
      <c r="J6" s="48">
        <v>400000</v>
      </c>
      <c r="K6" s="50"/>
      <c r="L6" s="116"/>
      <c r="M6" s="116"/>
      <c r="N6" s="116"/>
      <c r="O6" s="116"/>
      <c r="P6" s="116"/>
      <c r="Q6" s="116"/>
      <c r="R6" s="117">
        <f t="shared" si="0"/>
        <v>0</v>
      </c>
    </row>
    <row r="7" spans="1:18" ht="30" customHeight="1" x14ac:dyDescent="0.25">
      <c r="A7" s="45" t="s">
        <v>99</v>
      </c>
      <c r="B7" s="45" t="s">
        <v>58</v>
      </c>
      <c r="C7" s="45" t="s">
        <v>32</v>
      </c>
      <c r="D7" s="46" t="s">
        <v>97</v>
      </c>
      <c r="E7" s="46" t="s">
        <v>101</v>
      </c>
      <c r="F7" s="45" t="s">
        <v>91</v>
      </c>
      <c r="G7" s="45" t="s">
        <v>11</v>
      </c>
      <c r="H7" s="45" t="s">
        <v>13</v>
      </c>
      <c r="I7" s="45" t="s">
        <v>15</v>
      </c>
      <c r="J7" s="48">
        <v>400000</v>
      </c>
      <c r="K7" s="50"/>
      <c r="L7" s="116"/>
      <c r="M7" s="116"/>
      <c r="N7" s="116"/>
      <c r="O7" s="116"/>
      <c r="P7" s="116"/>
      <c r="Q7" s="116"/>
      <c r="R7" s="117">
        <f t="shared" si="0"/>
        <v>0</v>
      </c>
    </row>
    <row r="8" spans="1:18" ht="30" customHeight="1" x14ac:dyDescent="0.25">
      <c r="A8" s="45" t="s">
        <v>146</v>
      </c>
      <c r="B8" s="45" t="s">
        <v>58</v>
      </c>
      <c r="C8" s="45" t="s">
        <v>32</v>
      </c>
      <c r="D8" s="46" t="s">
        <v>98</v>
      </c>
      <c r="E8" s="46" t="s">
        <v>101</v>
      </c>
      <c r="F8" s="45" t="s">
        <v>92</v>
      </c>
      <c r="G8" s="45" t="s">
        <v>14</v>
      </c>
      <c r="H8" s="45" t="s">
        <v>13</v>
      </c>
      <c r="I8" s="45" t="s">
        <v>15</v>
      </c>
      <c r="J8" s="48">
        <v>300000</v>
      </c>
      <c r="K8" s="50"/>
      <c r="L8" s="116"/>
      <c r="M8" s="116"/>
      <c r="N8" s="116"/>
      <c r="O8" s="116"/>
      <c r="P8" s="116"/>
      <c r="Q8" s="116"/>
      <c r="R8" s="117">
        <f t="shared" si="0"/>
        <v>0</v>
      </c>
    </row>
    <row r="9" spans="1:18" s="10" customFormat="1" ht="30" customHeight="1" x14ac:dyDescent="0.25">
      <c r="A9" s="9"/>
      <c r="B9" s="9"/>
      <c r="C9" s="9"/>
      <c r="D9" s="9"/>
      <c r="E9" s="9"/>
      <c r="F9" s="9"/>
      <c r="G9" s="9"/>
      <c r="H9" s="9"/>
      <c r="I9" s="9"/>
      <c r="J9" s="9"/>
      <c r="K9" s="9"/>
      <c r="L9" s="16" t="s">
        <v>157</v>
      </c>
      <c r="M9" s="16"/>
      <c r="N9" s="16"/>
      <c r="O9" s="9"/>
      <c r="P9" s="9"/>
      <c r="Q9" s="47" t="s">
        <v>396</v>
      </c>
      <c r="R9" s="119">
        <f>SUM(R4:R8)</f>
        <v>0</v>
      </c>
    </row>
    <row r="10" spans="1:18" s="10" customFormat="1" ht="30" customHeight="1" x14ac:dyDescent="0.25">
      <c r="A10" s="11" t="s">
        <v>88</v>
      </c>
      <c r="B10" s="6"/>
      <c r="C10" s="6"/>
      <c r="D10" s="6"/>
      <c r="E10" s="6"/>
      <c r="F10" s="6"/>
      <c r="G10" s="6"/>
      <c r="H10" s="6"/>
      <c r="I10" s="6"/>
      <c r="J10" s="6"/>
      <c r="K10" s="6"/>
      <c r="L10" s="6"/>
      <c r="M10" s="6"/>
      <c r="N10" s="6"/>
      <c r="O10" s="6"/>
      <c r="P10" s="6"/>
      <c r="Q10" s="6"/>
      <c r="R10" s="6"/>
    </row>
    <row r="11" spans="1:18" ht="30" customHeight="1" x14ac:dyDescent="0.25">
      <c r="A11" s="1" t="s">
        <v>0</v>
      </c>
      <c r="B11" s="1" t="s">
        <v>71</v>
      </c>
      <c r="C11" s="1" t="s">
        <v>2</v>
      </c>
      <c r="D11" s="1" t="s">
        <v>94</v>
      </c>
      <c r="E11" s="47" t="s">
        <v>18</v>
      </c>
      <c r="F11" s="47" t="s">
        <v>93</v>
      </c>
      <c r="G11" s="1" t="s">
        <v>6</v>
      </c>
      <c r="H11" s="1" t="s">
        <v>8</v>
      </c>
      <c r="I11" s="1" t="s">
        <v>9</v>
      </c>
      <c r="J11" s="47" t="s">
        <v>33</v>
      </c>
      <c r="K11" s="47" t="s">
        <v>142</v>
      </c>
      <c r="L11" s="47" t="s">
        <v>90</v>
      </c>
      <c r="M11" s="12"/>
      <c r="N11" s="13"/>
      <c r="O11" s="10"/>
    </row>
    <row r="12" spans="1:18" ht="30" customHeight="1" x14ac:dyDescent="0.25">
      <c r="A12" s="45" t="s">
        <v>162</v>
      </c>
      <c r="B12" s="45" t="s">
        <v>57</v>
      </c>
      <c r="C12" s="45" t="s">
        <v>23</v>
      </c>
      <c r="D12" s="45" t="s">
        <v>57</v>
      </c>
      <c r="E12" s="46" t="s">
        <v>102</v>
      </c>
      <c r="F12" s="45" t="s">
        <v>92</v>
      </c>
      <c r="G12" s="45" t="s">
        <v>144</v>
      </c>
      <c r="H12" s="45" t="s">
        <v>13</v>
      </c>
      <c r="I12" s="46" t="s">
        <v>15</v>
      </c>
      <c r="J12" s="45">
        <v>1000</v>
      </c>
      <c r="K12" s="2"/>
      <c r="L12" s="116"/>
      <c r="M12" s="14"/>
      <c r="N12" s="15"/>
      <c r="O12" s="10"/>
    </row>
    <row r="13" spans="1:18" ht="30" customHeight="1" x14ac:dyDescent="0.25">
      <c r="A13" s="45" t="s">
        <v>162</v>
      </c>
      <c r="B13" s="45" t="s">
        <v>57</v>
      </c>
      <c r="C13" s="45" t="s">
        <v>23</v>
      </c>
      <c r="D13" s="45" t="s">
        <v>57</v>
      </c>
      <c r="E13" s="46" t="s">
        <v>102</v>
      </c>
      <c r="F13" s="45" t="s">
        <v>92</v>
      </c>
      <c r="G13" s="45" t="s">
        <v>144</v>
      </c>
      <c r="H13" s="45" t="s">
        <v>13</v>
      </c>
      <c r="I13" s="46" t="s">
        <v>15</v>
      </c>
      <c r="J13" s="45">
        <v>1000</v>
      </c>
      <c r="K13" s="2"/>
      <c r="L13" s="116"/>
      <c r="M13" s="14"/>
      <c r="P13" s="10"/>
      <c r="Q13" s="24"/>
    </row>
    <row r="14" spans="1:18" ht="30" customHeight="1" x14ac:dyDescent="0.25">
      <c r="A14" s="45" t="s">
        <v>165</v>
      </c>
      <c r="B14" s="45" t="s">
        <v>57</v>
      </c>
      <c r="C14" s="45" t="s">
        <v>3</v>
      </c>
      <c r="D14" s="45" t="s">
        <v>57</v>
      </c>
      <c r="E14" s="46" t="s">
        <v>101</v>
      </c>
      <c r="F14" s="45" t="s">
        <v>91</v>
      </c>
      <c r="G14" s="45" t="s">
        <v>143</v>
      </c>
      <c r="H14" s="45" t="s">
        <v>13</v>
      </c>
      <c r="I14" s="46" t="s">
        <v>15</v>
      </c>
      <c r="J14" s="45">
        <v>2000</v>
      </c>
      <c r="K14" s="2"/>
      <c r="L14" s="116"/>
      <c r="M14" s="14"/>
      <c r="P14" s="10"/>
      <c r="Q14" s="25"/>
    </row>
    <row r="15" spans="1:18" ht="30" customHeight="1" x14ac:dyDescent="0.25">
      <c r="A15" s="45" t="s">
        <v>163</v>
      </c>
      <c r="B15" s="45" t="s">
        <v>57</v>
      </c>
      <c r="C15" s="45" t="s">
        <v>31</v>
      </c>
      <c r="D15" s="45" t="s">
        <v>57</v>
      </c>
      <c r="E15" s="46" t="s">
        <v>101</v>
      </c>
      <c r="F15" s="45" t="s">
        <v>91</v>
      </c>
      <c r="G15" s="45" t="s">
        <v>12</v>
      </c>
      <c r="H15" s="45" t="s">
        <v>13</v>
      </c>
      <c r="I15" s="46" t="s">
        <v>15</v>
      </c>
      <c r="J15" s="45">
        <v>500</v>
      </c>
      <c r="K15" s="2"/>
      <c r="L15" s="116"/>
      <c r="M15" s="14"/>
      <c r="N15" s="15"/>
      <c r="O15" s="10"/>
    </row>
    <row r="16" spans="1:18" ht="30" customHeight="1" x14ac:dyDescent="0.25">
      <c r="A16" s="45" t="s">
        <v>163</v>
      </c>
      <c r="B16" s="45" t="s">
        <v>57</v>
      </c>
      <c r="C16" s="45" t="s">
        <v>31</v>
      </c>
      <c r="D16" s="45" t="s">
        <v>57</v>
      </c>
      <c r="E16" s="46" t="s">
        <v>101</v>
      </c>
      <c r="F16" s="45" t="s">
        <v>91</v>
      </c>
      <c r="G16" s="45" t="s">
        <v>12</v>
      </c>
      <c r="H16" s="45" t="s">
        <v>13</v>
      </c>
      <c r="I16" s="46" t="s">
        <v>15</v>
      </c>
      <c r="J16" s="45">
        <v>1500</v>
      </c>
      <c r="K16" s="2"/>
      <c r="L16" s="116"/>
      <c r="M16" s="14"/>
      <c r="N16" s="15"/>
      <c r="O16" s="10"/>
    </row>
    <row r="17" spans="1:15" ht="30" customHeight="1" x14ac:dyDescent="0.25">
      <c r="A17" s="45" t="s">
        <v>164</v>
      </c>
      <c r="B17" s="45" t="s">
        <v>58</v>
      </c>
      <c r="C17" s="45" t="s">
        <v>32</v>
      </c>
      <c r="D17" s="46" t="s">
        <v>96</v>
      </c>
      <c r="E17" s="46" t="s">
        <v>101</v>
      </c>
      <c r="F17" s="45" t="s">
        <v>92</v>
      </c>
      <c r="G17" s="46" t="s">
        <v>100</v>
      </c>
      <c r="H17" s="45" t="s">
        <v>13</v>
      </c>
      <c r="I17" s="46" t="s">
        <v>15</v>
      </c>
      <c r="J17" s="45">
        <v>1500</v>
      </c>
      <c r="K17" s="2"/>
      <c r="L17" s="116"/>
      <c r="M17" s="14"/>
      <c r="N17" s="15"/>
      <c r="O17" s="10"/>
    </row>
    <row r="18" spans="1:15" ht="30" customHeight="1" x14ac:dyDescent="0.25">
      <c r="A18" s="45" t="s">
        <v>49</v>
      </c>
      <c r="B18" s="18" t="s">
        <v>57</v>
      </c>
      <c r="C18" s="45" t="s">
        <v>32</v>
      </c>
      <c r="D18" s="46" t="s">
        <v>58</v>
      </c>
      <c r="E18" s="46" t="s">
        <v>101</v>
      </c>
      <c r="F18" s="45" t="s">
        <v>92</v>
      </c>
      <c r="G18" s="45" t="s">
        <v>172</v>
      </c>
      <c r="H18" s="45" t="s">
        <v>13</v>
      </c>
      <c r="I18" s="46" t="s">
        <v>15</v>
      </c>
      <c r="J18" s="48">
        <v>15000</v>
      </c>
      <c r="K18" s="2"/>
      <c r="L18" s="116"/>
    </row>
    <row r="19" spans="1:15" ht="30" customHeight="1" x14ac:dyDescent="0.25">
      <c r="K19" s="47" t="s">
        <v>396</v>
      </c>
      <c r="L19" s="118">
        <f>SUM(L12:L18)</f>
        <v>0</v>
      </c>
      <c r="M19" s="14"/>
      <c r="N19" s="15"/>
      <c r="O19" s="10"/>
    </row>
    <row r="20" spans="1:15" ht="26.25" x14ac:dyDescent="0.25">
      <c r="A20" s="150" t="s">
        <v>161</v>
      </c>
      <c r="B20" s="151"/>
      <c r="M20" s="10"/>
      <c r="N20" s="10"/>
      <c r="O20" s="10"/>
    </row>
    <row r="21" spans="1:15" ht="26.25" x14ac:dyDescent="0.25">
      <c r="A21" s="152">
        <f>SUM(R9+L19)</f>
        <v>0</v>
      </c>
      <c r="B21" s="153"/>
      <c r="M21" s="10"/>
      <c r="N21" s="10"/>
      <c r="O21" s="10"/>
    </row>
    <row r="22" spans="1:15" x14ac:dyDescent="0.25">
      <c r="M22" s="10"/>
    </row>
  </sheetData>
  <sheetProtection algorithmName="SHA-512" hashValue="EmeyZhqTd2w4Duu4+ZEVgiTW4fLYe7zIKOU3xotfEygvk+RmPQKac3Dfipz8D2W+hMLxzIFFxOx7b6lYcHuzaA==" saltValue="GMui4bl41Jze6OvJSGcGKA==" spinCount="100000" sheet="1" objects="1" scenarios="1"/>
  <mergeCells count="5">
    <mergeCell ref="L2:P2"/>
    <mergeCell ref="R2:R3"/>
    <mergeCell ref="Q2:Q3"/>
    <mergeCell ref="A20:B20"/>
    <mergeCell ref="A21:B2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75" zoomScaleNormal="75" workbookViewId="0"/>
  </sheetViews>
  <sheetFormatPr defaultColWidth="9.140625" defaultRowHeight="15" x14ac:dyDescent="0.25"/>
  <cols>
    <col min="1" max="1" width="20.85546875" style="10" customWidth="1"/>
    <col min="2" max="2" width="53.7109375" style="10" bestFit="1" customWidth="1"/>
    <col min="3" max="3" width="7.5703125" style="10" bestFit="1" customWidth="1"/>
    <col min="4" max="4" width="18.28515625" style="10" bestFit="1" customWidth="1"/>
    <col min="5" max="5" width="38" style="10" bestFit="1" customWidth="1"/>
    <col min="6" max="6" width="14.28515625" style="10" bestFit="1" customWidth="1"/>
    <col min="7" max="7" width="91.42578125" style="10" bestFit="1" customWidth="1"/>
    <col min="8" max="8" width="68.85546875" style="10" bestFit="1" customWidth="1"/>
    <col min="9" max="9" width="35.7109375" style="10" bestFit="1" customWidth="1"/>
    <col min="10" max="10" width="47.85546875" style="10" customWidth="1"/>
    <col min="11" max="11" width="32.85546875" style="10" bestFit="1" customWidth="1"/>
    <col min="12" max="12" width="60" style="10" bestFit="1" customWidth="1"/>
    <col min="13" max="13" width="29.7109375" style="10" bestFit="1" customWidth="1"/>
    <col min="14" max="14" width="35.7109375" style="10" customWidth="1"/>
    <col min="15" max="15" width="23.85546875" style="10" bestFit="1" customWidth="1"/>
    <col min="16" max="17" width="8.7109375" style="10" customWidth="1"/>
    <col min="18" max="18" width="1.7109375" style="10" customWidth="1"/>
    <col min="19" max="20" width="8.7109375" style="10" customWidth="1"/>
    <col min="21" max="21" width="1.7109375" style="10" customWidth="1"/>
    <col min="22" max="23" width="8.7109375" style="10" customWidth="1"/>
    <col min="24" max="24" width="1.7109375" style="10" customWidth="1"/>
    <col min="25" max="26" width="8.7109375" style="10" customWidth="1"/>
    <col min="27" max="27" width="1.7109375" style="10" customWidth="1"/>
    <col min="28" max="28" width="8.7109375" style="10" customWidth="1"/>
    <col min="29" max="16384" width="9.140625" style="10"/>
  </cols>
  <sheetData>
    <row r="1" spans="1:28" s="37" customFormat="1" ht="30" customHeight="1" x14ac:dyDescent="0.25">
      <c r="A1" s="31" t="s">
        <v>16</v>
      </c>
      <c r="C1" s="4"/>
      <c r="D1" s="4"/>
      <c r="E1" s="4"/>
      <c r="F1" s="4"/>
      <c r="G1" s="42" t="s">
        <v>161</v>
      </c>
      <c r="H1" s="6"/>
      <c r="I1" s="4"/>
      <c r="J1" s="4"/>
      <c r="K1" s="4"/>
      <c r="L1" s="4"/>
      <c r="M1" s="4"/>
      <c r="N1" s="4"/>
      <c r="O1" s="4"/>
      <c r="P1" s="4"/>
      <c r="Q1" s="4"/>
      <c r="R1" s="4"/>
      <c r="S1" s="4"/>
      <c r="T1" s="4"/>
      <c r="U1" s="4"/>
      <c r="V1" s="4"/>
      <c r="W1" s="4"/>
      <c r="X1" s="4"/>
      <c r="Y1" s="4"/>
      <c r="Z1" s="4"/>
      <c r="AA1" s="4"/>
      <c r="AB1" s="4"/>
    </row>
    <row r="2" spans="1:28" ht="30" customHeight="1" x14ac:dyDescent="0.25">
      <c r="A2" s="11" t="s">
        <v>148</v>
      </c>
      <c r="C2" s="7"/>
      <c r="D2" s="6"/>
      <c r="E2" s="6"/>
      <c r="F2" s="6"/>
      <c r="G2" s="43">
        <f>SUM(K24+O24+K35+O35+K48+O48)</f>
        <v>0</v>
      </c>
      <c r="H2" s="6"/>
      <c r="I2" s="6"/>
      <c r="J2" s="6"/>
      <c r="K2" s="40"/>
      <c r="L2" s="34"/>
      <c r="M2" s="34"/>
      <c r="N2" s="6"/>
      <c r="Q2" s="6"/>
      <c r="R2" s="6"/>
      <c r="S2" s="6"/>
      <c r="T2" s="6"/>
      <c r="U2" s="6"/>
      <c r="V2" s="6"/>
      <c r="W2" s="6"/>
      <c r="X2" s="6"/>
      <c r="Y2" s="6"/>
      <c r="Z2" s="6"/>
      <c r="AA2" s="6"/>
      <c r="AB2" s="6"/>
    </row>
    <row r="3" spans="1:28" ht="15" customHeight="1" x14ac:dyDescent="0.25">
      <c r="A3" s="11"/>
      <c r="C3" s="7"/>
      <c r="D3" s="6"/>
      <c r="E3" s="6"/>
      <c r="F3" s="6"/>
      <c r="G3" s="6"/>
      <c r="H3" s="6"/>
      <c r="I3" s="6"/>
      <c r="J3" s="6"/>
      <c r="K3" s="40"/>
      <c r="L3" s="34"/>
      <c r="M3" s="34"/>
      <c r="N3" s="6"/>
      <c r="Q3" s="6"/>
      <c r="R3" s="6"/>
      <c r="S3" s="6"/>
      <c r="T3" s="6"/>
      <c r="U3" s="6"/>
      <c r="V3" s="6"/>
      <c r="W3" s="6"/>
      <c r="X3" s="6"/>
      <c r="Y3" s="6"/>
      <c r="Z3" s="6"/>
      <c r="AA3" s="6"/>
      <c r="AB3" s="6"/>
    </row>
    <row r="4" spans="1:28" ht="30" customHeight="1" x14ac:dyDescent="0.25">
      <c r="A4" s="1" t="s">
        <v>328</v>
      </c>
      <c r="B4" s="1" t="s">
        <v>0</v>
      </c>
      <c r="C4" s="1" t="s">
        <v>71</v>
      </c>
      <c r="D4" s="1" t="s">
        <v>2</v>
      </c>
      <c r="E4" s="47" t="s">
        <v>18</v>
      </c>
      <c r="F4" s="1" t="s">
        <v>6</v>
      </c>
      <c r="G4" s="1" t="s">
        <v>8</v>
      </c>
      <c r="H4" s="1" t="s">
        <v>298</v>
      </c>
      <c r="I4" s="47" t="s">
        <v>348</v>
      </c>
      <c r="J4" s="47" t="s">
        <v>358</v>
      </c>
      <c r="K4" s="47" t="s">
        <v>344</v>
      </c>
      <c r="L4" s="1" t="s">
        <v>338</v>
      </c>
      <c r="M4" s="1" t="s">
        <v>350</v>
      </c>
      <c r="N4" s="47" t="s">
        <v>377</v>
      </c>
      <c r="O4" s="47" t="s">
        <v>345</v>
      </c>
    </row>
    <row r="5" spans="1:28" ht="30" customHeight="1" x14ac:dyDescent="0.25">
      <c r="A5" s="45" t="s">
        <v>332</v>
      </c>
      <c r="B5" s="45" t="s">
        <v>34</v>
      </c>
      <c r="C5" s="45" t="s">
        <v>58</v>
      </c>
      <c r="D5" s="45" t="s">
        <v>22</v>
      </c>
      <c r="E5" s="46" t="s">
        <v>316</v>
      </c>
      <c r="F5" s="45" t="s">
        <v>172</v>
      </c>
      <c r="G5" s="46" t="s">
        <v>337</v>
      </c>
      <c r="H5" s="46" t="s">
        <v>222</v>
      </c>
      <c r="I5" s="48">
        <v>105000</v>
      </c>
      <c r="J5" s="2"/>
      <c r="K5" s="116"/>
      <c r="L5" s="46" t="s">
        <v>349</v>
      </c>
      <c r="M5" s="46" t="s">
        <v>359</v>
      </c>
      <c r="N5" s="48">
        <v>105000</v>
      </c>
      <c r="O5" s="116"/>
    </row>
    <row r="6" spans="1:28" ht="30" customHeight="1" x14ac:dyDescent="0.25">
      <c r="A6" s="160" t="s">
        <v>329</v>
      </c>
      <c r="B6" s="160" t="s">
        <v>35</v>
      </c>
      <c r="C6" s="45" t="s">
        <v>58</v>
      </c>
      <c r="D6" s="45" t="s">
        <v>4</v>
      </c>
      <c r="E6" s="154" t="s">
        <v>304</v>
      </c>
      <c r="F6" s="160" t="s">
        <v>172</v>
      </c>
      <c r="G6" s="154" t="s">
        <v>324</v>
      </c>
      <c r="H6" s="154" t="s">
        <v>323</v>
      </c>
      <c r="I6" s="48">
        <v>13500</v>
      </c>
      <c r="J6" s="2"/>
      <c r="K6" s="116"/>
      <c r="L6" s="154" t="s">
        <v>327</v>
      </c>
      <c r="M6" s="154" t="s">
        <v>351</v>
      </c>
      <c r="N6" s="156">
        <v>1</v>
      </c>
      <c r="O6" s="158"/>
    </row>
    <row r="7" spans="1:28" ht="30" customHeight="1" x14ac:dyDescent="0.25">
      <c r="A7" s="161"/>
      <c r="B7" s="162"/>
      <c r="C7" s="45" t="s">
        <v>58</v>
      </c>
      <c r="D7" s="45" t="s">
        <v>27</v>
      </c>
      <c r="E7" s="155"/>
      <c r="F7" s="162"/>
      <c r="G7" s="155"/>
      <c r="H7" s="155"/>
      <c r="I7" s="48">
        <v>8300</v>
      </c>
      <c r="J7" s="2"/>
      <c r="K7" s="116"/>
      <c r="L7" s="155"/>
      <c r="M7" s="155"/>
      <c r="N7" s="157"/>
      <c r="O7" s="159"/>
    </row>
    <row r="8" spans="1:28" ht="30" customHeight="1" x14ac:dyDescent="0.25">
      <c r="A8" s="161"/>
      <c r="B8" s="45" t="s">
        <v>39</v>
      </c>
      <c r="C8" s="45" t="s">
        <v>58</v>
      </c>
      <c r="D8" s="45" t="s">
        <v>4</v>
      </c>
      <c r="E8" s="46" t="s">
        <v>304</v>
      </c>
      <c r="F8" s="45" t="s">
        <v>172</v>
      </c>
      <c r="G8" s="46" t="s">
        <v>305</v>
      </c>
      <c r="H8" s="46" t="s">
        <v>322</v>
      </c>
      <c r="I8" s="48">
        <v>22000</v>
      </c>
      <c r="J8" s="2"/>
      <c r="K8" s="116"/>
      <c r="L8" s="46" t="s">
        <v>327</v>
      </c>
      <c r="M8" s="46" t="s">
        <v>351</v>
      </c>
      <c r="N8" s="48">
        <v>1</v>
      </c>
      <c r="O8" s="103"/>
    </row>
    <row r="9" spans="1:28" ht="45" x14ac:dyDescent="0.25">
      <c r="A9" s="161"/>
      <c r="B9" s="45" t="s">
        <v>40</v>
      </c>
      <c r="C9" s="45" t="s">
        <v>58</v>
      </c>
      <c r="D9" s="46" t="s">
        <v>300</v>
      </c>
      <c r="E9" s="46" t="s">
        <v>56</v>
      </c>
      <c r="F9" s="45" t="s">
        <v>172</v>
      </c>
      <c r="G9" s="46" t="s">
        <v>340</v>
      </c>
      <c r="H9" s="46" t="s">
        <v>321</v>
      </c>
      <c r="I9" s="48">
        <v>22000</v>
      </c>
      <c r="J9" s="2"/>
      <c r="K9" s="116"/>
      <c r="L9" s="46" t="s">
        <v>327</v>
      </c>
      <c r="M9" s="46" t="s">
        <v>351</v>
      </c>
      <c r="N9" s="48">
        <v>1</v>
      </c>
      <c r="O9" s="103"/>
    </row>
    <row r="10" spans="1:28" ht="30" customHeight="1" x14ac:dyDescent="0.25">
      <c r="A10" s="161"/>
      <c r="B10" s="45" t="s">
        <v>306</v>
      </c>
      <c r="C10" s="45" t="s">
        <v>57</v>
      </c>
      <c r="D10" s="46" t="s">
        <v>307</v>
      </c>
      <c r="E10" s="46" t="s">
        <v>56</v>
      </c>
      <c r="F10" s="45" t="s">
        <v>172</v>
      </c>
      <c r="G10" s="46" t="s">
        <v>341</v>
      </c>
      <c r="H10" s="46" t="s">
        <v>321</v>
      </c>
      <c r="I10" s="48">
        <v>22000</v>
      </c>
      <c r="J10" s="2"/>
      <c r="K10" s="116"/>
      <c r="L10" s="46" t="s">
        <v>327</v>
      </c>
      <c r="M10" s="46" t="s">
        <v>351</v>
      </c>
      <c r="N10" s="48">
        <v>1</v>
      </c>
      <c r="O10" s="103"/>
    </row>
    <row r="11" spans="1:28" ht="45" x14ac:dyDescent="0.25">
      <c r="A11" s="162"/>
      <c r="B11" s="45" t="s">
        <v>41</v>
      </c>
      <c r="C11" s="45" t="s">
        <v>58</v>
      </c>
      <c r="D11" s="46" t="s">
        <v>301</v>
      </c>
      <c r="E11" s="46" t="s">
        <v>56</v>
      </c>
      <c r="F11" s="46" t="s">
        <v>320</v>
      </c>
      <c r="G11" s="46" t="s">
        <v>339</v>
      </c>
      <c r="H11" s="46" t="s">
        <v>336</v>
      </c>
      <c r="I11" s="48">
        <v>22000</v>
      </c>
      <c r="J11" s="2"/>
      <c r="K11" s="116"/>
      <c r="L11" s="46" t="s">
        <v>327</v>
      </c>
      <c r="M11" s="46" t="s">
        <v>351</v>
      </c>
      <c r="N11" s="48">
        <v>1</v>
      </c>
      <c r="O11" s="103"/>
    </row>
    <row r="12" spans="1:28" ht="30" customHeight="1" x14ac:dyDescent="0.25">
      <c r="A12" s="160" t="s">
        <v>330</v>
      </c>
      <c r="B12" s="160" t="s">
        <v>36</v>
      </c>
      <c r="C12" s="45" t="s">
        <v>58</v>
      </c>
      <c r="D12" s="45" t="s">
        <v>4</v>
      </c>
      <c r="E12" s="154" t="s">
        <v>304</v>
      </c>
      <c r="F12" s="160" t="s">
        <v>172</v>
      </c>
      <c r="G12" s="154" t="s">
        <v>324</v>
      </c>
      <c r="H12" s="154" t="s">
        <v>323</v>
      </c>
      <c r="I12" s="48">
        <v>60100</v>
      </c>
      <c r="J12" s="2"/>
      <c r="K12" s="116"/>
      <c r="L12" s="154" t="s">
        <v>325</v>
      </c>
      <c r="M12" s="154" t="s">
        <v>351</v>
      </c>
      <c r="N12" s="156">
        <v>1</v>
      </c>
      <c r="O12" s="158"/>
    </row>
    <row r="13" spans="1:28" ht="30" customHeight="1" x14ac:dyDescent="0.25">
      <c r="A13" s="161"/>
      <c r="B13" s="162"/>
      <c r="C13" s="45" t="s">
        <v>58</v>
      </c>
      <c r="D13" s="45" t="s">
        <v>27</v>
      </c>
      <c r="E13" s="155"/>
      <c r="F13" s="162"/>
      <c r="G13" s="155"/>
      <c r="H13" s="155"/>
      <c r="I13" s="48">
        <v>34400</v>
      </c>
      <c r="J13" s="2"/>
      <c r="K13" s="116"/>
      <c r="L13" s="155"/>
      <c r="M13" s="155"/>
      <c r="N13" s="157"/>
      <c r="O13" s="159"/>
    </row>
    <row r="14" spans="1:28" ht="30" customHeight="1" x14ac:dyDescent="0.25">
      <c r="A14" s="161"/>
      <c r="B14" s="160" t="s">
        <v>37</v>
      </c>
      <c r="C14" s="45" t="s">
        <v>58</v>
      </c>
      <c r="D14" s="45" t="s">
        <v>4</v>
      </c>
      <c r="E14" s="154" t="s">
        <v>314</v>
      </c>
      <c r="F14" s="160" t="s">
        <v>172</v>
      </c>
      <c r="G14" s="154" t="s">
        <v>324</v>
      </c>
      <c r="H14" s="154" t="s">
        <v>323</v>
      </c>
      <c r="I14" s="48">
        <v>4100</v>
      </c>
      <c r="J14" s="2"/>
      <c r="K14" s="116"/>
      <c r="L14" s="154" t="s">
        <v>325</v>
      </c>
      <c r="M14" s="154" t="s">
        <v>351</v>
      </c>
      <c r="N14" s="156">
        <v>1</v>
      </c>
      <c r="O14" s="158"/>
    </row>
    <row r="15" spans="1:28" ht="30" customHeight="1" x14ac:dyDescent="0.25">
      <c r="A15" s="161"/>
      <c r="B15" s="162"/>
      <c r="C15" s="45" t="s">
        <v>58</v>
      </c>
      <c r="D15" s="45" t="s">
        <v>27</v>
      </c>
      <c r="E15" s="155"/>
      <c r="F15" s="162"/>
      <c r="G15" s="155"/>
      <c r="H15" s="155"/>
      <c r="I15" s="48">
        <v>2700</v>
      </c>
      <c r="J15" s="2"/>
      <c r="K15" s="116"/>
      <c r="L15" s="155"/>
      <c r="M15" s="155"/>
      <c r="N15" s="157"/>
      <c r="O15" s="159"/>
    </row>
    <row r="16" spans="1:28" ht="30" customHeight="1" x14ac:dyDescent="0.25">
      <c r="A16" s="161"/>
      <c r="B16" s="163" t="s">
        <v>38</v>
      </c>
      <c r="C16" s="45" t="s">
        <v>57</v>
      </c>
      <c r="D16" s="45" t="s">
        <v>27</v>
      </c>
      <c r="E16" s="164" t="s">
        <v>304</v>
      </c>
      <c r="F16" s="163" t="s">
        <v>172</v>
      </c>
      <c r="G16" s="164" t="s">
        <v>222</v>
      </c>
      <c r="H16" s="164" t="s">
        <v>323</v>
      </c>
      <c r="I16" s="48">
        <v>110</v>
      </c>
      <c r="J16" s="2"/>
      <c r="K16" s="116"/>
      <c r="L16" s="164" t="s">
        <v>325</v>
      </c>
      <c r="M16" s="164" t="s">
        <v>351</v>
      </c>
      <c r="N16" s="165">
        <v>1</v>
      </c>
      <c r="O16" s="172"/>
    </row>
    <row r="17" spans="1:15" ht="30" customHeight="1" x14ac:dyDescent="0.25">
      <c r="A17" s="161"/>
      <c r="B17" s="163"/>
      <c r="C17" s="45" t="s">
        <v>57</v>
      </c>
      <c r="D17" s="45" t="s">
        <v>65</v>
      </c>
      <c r="E17" s="164"/>
      <c r="F17" s="163"/>
      <c r="G17" s="164"/>
      <c r="H17" s="164"/>
      <c r="I17" s="48">
        <v>50</v>
      </c>
      <c r="J17" s="2"/>
      <c r="K17" s="116"/>
      <c r="L17" s="164"/>
      <c r="M17" s="164"/>
      <c r="N17" s="157"/>
      <c r="O17" s="172"/>
    </row>
    <row r="18" spans="1:15" ht="30" customHeight="1" x14ac:dyDescent="0.25">
      <c r="A18" s="161"/>
      <c r="B18" s="45" t="s">
        <v>42</v>
      </c>
      <c r="C18" s="45" t="s">
        <v>57</v>
      </c>
      <c r="D18" s="45" t="s">
        <v>4</v>
      </c>
      <c r="E18" s="46" t="s">
        <v>304</v>
      </c>
      <c r="F18" s="45" t="s">
        <v>172</v>
      </c>
      <c r="G18" s="46" t="s">
        <v>342</v>
      </c>
      <c r="H18" s="46" t="s">
        <v>356</v>
      </c>
      <c r="I18" s="48">
        <v>200</v>
      </c>
      <c r="J18" s="2"/>
      <c r="K18" s="116"/>
      <c r="L18" s="46" t="s">
        <v>325</v>
      </c>
      <c r="M18" s="46" t="s">
        <v>351</v>
      </c>
      <c r="N18" s="48">
        <v>1</v>
      </c>
      <c r="O18" s="116"/>
    </row>
    <row r="19" spans="1:15" ht="30" customHeight="1" x14ac:dyDescent="0.25">
      <c r="A19" s="161"/>
      <c r="B19" s="45" t="s">
        <v>43</v>
      </c>
      <c r="C19" s="45" t="s">
        <v>57</v>
      </c>
      <c r="D19" s="45" t="s">
        <v>4</v>
      </c>
      <c r="E19" s="46" t="s">
        <v>304</v>
      </c>
      <c r="F19" s="45" t="s">
        <v>172</v>
      </c>
      <c r="G19" s="46" t="s">
        <v>343</v>
      </c>
      <c r="H19" s="46" t="s">
        <v>356</v>
      </c>
      <c r="I19" s="48" t="s">
        <v>383</v>
      </c>
      <c r="J19" s="2"/>
      <c r="K19" s="116"/>
      <c r="L19" s="46" t="s">
        <v>326</v>
      </c>
      <c r="M19" s="46" t="s">
        <v>351</v>
      </c>
      <c r="N19" s="48">
        <v>1</v>
      </c>
      <c r="O19" s="116"/>
    </row>
    <row r="20" spans="1:15" ht="30" customHeight="1" x14ac:dyDescent="0.25">
      <c r="A20" s="162"/>
      <c r="B20" s="45" t="s">
        <v>309</v>
      </c>
      <c r="C20" s="45" t="s">
        <v>57</v>
      </c>
      <c r="D20" s="45" t="s">
        <v>4</v>
      </c>
      <c r="E20" s="46" t="s">
        <v>315</v>
      </c>
      <c r="F20" s="45" t="s">
        <v>172</v>
      </c>
      <c r="G20" s="46" t="s">
        <v>311</v>
      </c>
      <c r="H20" s="46" t="s">
        <v>356</v>
      </c>
      <c r="I20" s="48" t="s">
        <v>310</v>
      </c>
      <c r="J20" s="2"/>
      <c r="K20" s="116"/>
      <c r="L20" s="46" t="s">
        <v>325</v>
      </c>
      <c r="M20" s="46" t="s">
        <v>351</v>
      </c>
      <c r="N20" s="48">
        <v>1</v>
      </c>
      <c r="O20" s="116"/>
    </row>
    <row r="21" spans="1:15" ht="30" customHeight="1" x14ac:dyDescent="0.25">
      <c r="A21" s="160" t="s">
        <v>331</v>
      </c>
      <c r="B21" s="154" t="s">
        <v>334</v>
      </c>
      <c r="C21" s="45" t="s">
        <v>57</v>
      </c>
      <c r="D21" s="45" t="s">
        <v>4</v>
      </c>
      <c r="E21" s="154" t="s">
        <v>303</v>
      </c>
      <c r="F21" s="160" t="s">
        <v>172</v>
      </c>
      <c r="G21" s="154" t="s">
        <v>222</v>
      </c>
      <c r="H21" s="154" t="s">
        <v>302</v>
      </c>
      <c r="I21" s="48">
        <v>500</v>
      </c>
      <c r="J21" s="2"/>
      <c r="K21" s="116"/>
      <c r="L21" s="154" t="s">
        <v>325</v>
      </c>
      <c r="M21" s="154" t="s">
        <v>351</v>
      </c>
      <c r="N21" s="156">
        <v>1</v>
      </c>
      <c r="O21" s="158"/>
    </row>
    <row r="22" spans="1:15" ht="30" customHeight="1" x14ac:dyDescent="0.25">
      <c r="A22" s="161"/>
      <c r="B22" s="155"/>
      <c r="C22" s="45" t="s">
        <v>57</v>
      </c>
      <c r="D22" s="45" t="s">
        <v>27</v>
      </c>
      <c r="E22" s="155"/>
      <c r="F22" s="162"/>
      <c r="G22" s="155"/>
      <c r="H22" s="155"/>
      <c r="I22" s="48">
        <v>300</v>
      </c>
      <c r="J22" s="2"/>
      <c r="K22" s="116"/>
      <c r="L22" s="155"/>
      <c r="M22" s="155"/>
      <c r="N22" s="157"/>
      <c r="O22" s="159"/>
    </row>
    <row r="23" spans="1:15" ht="30" customHeight="1" x14ac:dyDescent="0.25">
      <c r="A23" s="162"/>
      <c r="B23" s="46" t="s">
        <v>333</v>
      </c>
      <c r="C23" s="45" t="s">
        <v>57</v>
      </c>
      <c r="D23" s="45" t="s">
        <v>312</v>
      </c>
      <c r="E23" s="46" t="s">
        <v>304</v>
      </c>
      <c r="F23" s="45" t="s">
        <v>222</v>
      </c>
      <c r="G23" s="46" t="s">
        <v>335</v>
      </c>
      <c r="H23" s="46" t="s">
        <v>222</v>
      </c>
      <c r="I23" s="48">
        <v>2000</v>
      </c>
      <c r="J23" s="2"/>
      <c r="K23" s="116"/>
      <c r="L23" s="46" t="s">
        <v>326</v>
      </c>
      <c r="M23" s="46" t="s">
        <v>351</v>
      </c>
      <c r="N23" s="48">
        <v>1</v>
      </c>
      <c r="O23" s="116"/>
    </row>
    <row r="24" spans="1:15" ht="30" customHeight="1" x14ac:dyDescent="0.25">
      <c r="E24" s="38"/>
      <c r="G24" s="38"/>
      <c r="H24" s="38"/>
      <c r="I24" s="38"/>
      <c r="J24" s="47" t="s">
        <v>448</v>
      </c>
      <c r="K24" s="120">
        <f>SUM(K5:K23)</f>
        <v>0</v>
      </c>
      <c r="L24" s="121"/>
      <c r="M24" s="38"/>
      <c r="N24" s="47" t="s">
        <v>449</v>
      </c>
      <c r="O24" s="120">
        <f>SUM(O5:O23)</f>
        <v>0</v>
      </c>
    </row>
    <row r="25" spans="1:15" ht="30" customHeight="1" x14ac:dyDescent="0.25">
      <c r="A25" s="11" t="s">
        <v>44</v>
      </c>
      <c r="E25" s="38"/>
      <c r="G25" s="38"/>
      <c r="H25" s="38"/>
      <c r="I25" s="38"/>
      <c r="J25" s="38"/>
      <c r="K25" s="39"/>
      <c r="L25" s="121"/>
      <c r="M25" s="38"/>
      <c r="N25" s="38"/>
    </row>
    <row r="26" spans="1:15" ht="30" customHeight="1" x14ac:dyDescent="0.25">
      <c r="A26" s="1" t="s">
        <v>328</v>
      </c>
      <c r="B26" s="1" t="s">
        <v>0</v>
      </c>
      <c r="C26" s="1" t="s">
        <v>71</v>
      </c>
      <c r="D26" s="1" t="s">
        <v>2</v>
      </c>
      <c r="E26" s="47" t="s">
        <v>18</v>
      </c>
      <c r="F26" s="1" t="s">
        <v>6</v>
      </c>
      <c r="G26" s="1" t="s">
        <v>8</v>
      </c>
      <c r="H26" s="1" t="s">
        <v>298</v>
      </c>
      <c r="I26" s="47" t="s">
        <v>362</v>
      </c>
      <c r="J26" s="47" t="s">
        <v>358</v>
      </c>
      <c r="K26" s="47" t="s">
        <v>344</v>
      </c>
      <c r="L26" s="1" t="s">
        <v>338</v>
      </c>
      <c r="M26" s="1" t="s">
        <v>350</v>
      </c>
      <c r="N26" s="47" t="s">
        <v>376</v>
      </c>
      <c r="O26" s="47" t="s">
        <v>345</v>
      </c>
    </row>
    <row r="27" spans="1:15" ht="30" customHeight="1" x14ac:dyDescent="0.25">
      <c r="A27" s="45" t="s">
        <v>366</v>
      </c>
      <c r="B27" s="45" t="s">
        <v>370</v>
      </c>
      <c r="C27" s="45" t="s">
        <v>57</v>
      </c>
      <c r="D27" s="45" t="s">
        <v>4</v>
      </c>
      <c r="E27" s="46" t="s">
        <v>304</v>
      </c>
      <c r="F27" s="45" t="s">
        <v>172</v>
      </c>
      <c r="G27" s="46" t="s">
        <v>308</v>
      </c>
      <c r="H27" s="46" t="s">
        <v>357</v>
      </c>
      <c r="I27" s="48">
        <v>10</v>
      </c>
      <c r="J27" s="58"/>
      <c r="K27" s="102"/>
      <c r="L27" s="46" t="s">
        <v>361</v>
      </c>
      <c r="M27" s="46" t="s">
        <v>351</v>
      </c>
      <c r="N27" s="48">
        <v>1</v>
      </c>
      <c r="O27" s="102"/>
    </row>
    <row r="28" spans="1:15" ht="30" customHeight="1" x14ac:dyDescent="0.25">
      <c r="A28" s="160" t="s">
        <v>352</v>
      </c>
      <c r="B28" s="45" t="s">
        <v>45</v>
      </c>
      <c r="C28" s="45" t="s">
        <v>58</v>
      </c>
      <c r="D28" s="45" t="s">
        <v>27</v>
      </c>
      <c r="E28" s="46" t="s">
        <v>304</v>
      </c>
      <c r="F28" s="45" t="s">
        <v>172</v>
      </c>
      <c r="G28" s="164" t="s">
        <v>363</v>
      </c>
      <c r="H28" s="154" t="s">
        <v>367</v>
      </c>
      <c r="I28" s="41">
        <v>120000</v>
      </c>
      <c r="J28" s="58"/>
      <c r="K28" s="102"/>
      <c r="L28" s="164" t="s">
        <v>313</v>
      </c>
      <c r="M28" s="164" t="s">
        <v>360</v>
      </c>
      <c r="N28" s="168">
        <v>120000</v>
      </c>
      <c r="O28" s="158"/>
    </row>
    <row r="29" spans="1:15" ht="30" customHeight="1" x14ac:dyDescent="0.25">
      <c r="A29" s="161"/>
      <c r="B29" s="45" t="s">
        <v>48</v>
      </c>
      <c r="C29" s="45" t="s">
        <v>58</v>
      </c>
      <c r="D29" s="46" t="s">
        <v>318</v>
      </c>
      <c r="E29" s="46" t="s">
        <v>55</v>
      </c>
      <c r="F29" s="45" t="s">
        <v>172</v>
      </c>
      <c r="G29" s="164"/>
      <c r="H29" s="167"/>
      <c r="I29" s="41">
        <v>120000</v>
      </c>
      <c r="J29" s="58"/>
      <c r="K29" s="102"/>
      <c r="L29" s="164"/>
      <c r="M29" s="164"/>
      <c r="N29" s="169"/>
      <c r="O29" s="171"/>
    </row>
    <row r="30" spans="1:15" ht="30" customHeight="1" x14ac:dyDescent="0.25">
      <c r="A30" s="162"/>
      <c r="B30" s="45" t="s">
        <v>369</v>
      </c>
      <c r="C30" s="18" t="s">
        <v>57</v>
      </c>
      <c r="D30" s="46" t="s">
        <v>319</v>
      </c>
      <c r="E30" s="46" t="s">
        <v>56</v>
      </c>
      <c r="F30" s="45" t="s">
        <v>172</v>
      </c>
      <c r="G30" s="164"/>
      <c r="H30" s="155"/>
      <c r="I30" s="41">
        <v>120000</v>
      </c>
      <c r="J30" s="58"/>
      <c r="K30" s="102"/>
      <c r="L30" s="164"/>
      <c r="M30" s="164"/>
      <c r="N30" s="170"/>
      <c r="O30" s="159"/>
    </row>
    <row r="31" spans="1:15" ht="30" customHeight="1" x14ac:dyDescent="0.25">
      <c r="A31" s="160" t="s">
        <v>353</v>
      </c>
      <c r="B31" s="45" t="s">
        <v>46</v>
      </c>
      <c r="C31" s="45" t="s">
        <v>58</v>
      </c>
      <c r="D31" s="45" t="s">
        <v>27</v>
      </c>
      <c r="E31" s="46" t="s">
        <v>304</v>
      </c>
      <c r="F31" s="45" t="s">
        <v>172</v>
      </c>
      <c r="G31" s="154" t="s">
        <v>355</v>
      </c>
      <c r="H31" s="154" t="s">
        <v>357</v>
      </c>
      <c r="I31" s="48">
        <v>30000</v>
      </c>
      <c r="J31" s="58"/>
      <c r="K31" s="102"/>
      <c r="L31" s="164" t="s">
        <v>313</v>
      </c>
      <c r="M31" s="164" t="s">
        <v>360</v>
      </c>
      <c r="N31" s="165">
        <v>30000</v>
      </c>
      <c r="O31" s="158"/>
    </row>
    <row r="32" spans="1:15" ht="30" customHeight="1" x14ac:dyDescent="0.25">
      <c r="A32" s="161"/>
      <c r="B32" s="45" t="s">
        <v>48</v>
      </c>
      <c r="C32" s="45" t="s">
        <v>58</v>
      </c>
      <c r="D32" s="46" t="s">
        <v>318</v>
      </c>
      <c r="E32" s="46" t="s">
        <v>55</v>
      </c>
      <c r="F32" s="45" t="s">
        <v>172</v>
      </c>
      <c r="G32" s="167"/>
      <c r="H32" s="167"/>
      <c r="I32" s="48">
        <v>30000</v>
      </c>
      <c r="J32" s="58"/>
      <c r="K32" s="102"/>
      <c r="L32" s="164"/>
      <c r="M32" s="164"/>
      <c r="N32" s="156"/>
      <c r="O32" s="171"/>
    </row>
    <row r="33" spans="1:15" ht="30" customHeight="1" x14ac:dyDescent="0.25">
      <c r="A33" s="162"/>
      <c r="B33" s="45" t="s">
        <v>369</v>
      </c>
      <c r="C33" s="18" t="s">
        <v>57</v>
      </c>
      <c r="D33" s="46" t="s">
        <v>319</v>
      </c>
      <c r="E33" s="46" t="s">
        <v>56</v>
      </c>
      <c r="F33" s="45" t="s">
        <v>172</v>
      </c>
      <c r="G33" s="155"/>
      <c r="H33" s="155"/>
      <c r="I33" s="48">
        <v>30000</v>
      </c>
      <c r="J33" s="58"/>
      <c r="K33" s="102"/>
      <c r="L33" s="164"/>
      <c r="M33" s="164"/>
      <c r="N33" s="157"/>
      <c r="O33" s="159"/>
    </row>
    <row r="34" spans="1:15" ht="30" customHeight="1" x14ac:dyDescent="0.25">
      <c r="A34" s="45" t="s">
        <v>354</v>
      </c>
      <c r="B34" s="45" t="s">
        <v>47</v>
      </c>
      <c r="C34" s="18" t="s">
        <v>57</v>
      </c>
      <c r="D34" s="45" t="s">
        <v>4</v>
      </c>
      <c r="E34" s="46" t="s">
        <v>317</v>
      </c>
      <c r="F34" s="45" t="s">
        <v>172</v>
      </c>
      <c r="G34" s="46" t="s">
        <v>364</v>
      </c>
      <c r="H34" s="46" t="s">
        <v>357</v>
      </c>
      <c r="I34" s="41" t="s">
        <v>365</v>
      </c>
      <c r="J34" s="58"/>
      <c r="K34" s="102"/>
      <c r="L34" s="46" t="s">
        <v>313</v>
      </c>
      <c r="M34" s="46" t="s">
        <v>360</v>
      </c>
      <c r="N34" s="41" t="s">
        <v>365</v>
      </c>
      <c r="O34" s="102"/>
    </row>
    <row r="35" spans="1:15" ht="30" customHeight="1" x14ac:dyDescent="0.25">
      <c r="E35" s="38"/>
      <c r="G35" s="38"/>
      <c r="H35" s="38"/>
      <c r="I35" s="38"/>
      <c r="J35" s="47" t="s">
        <v>448</v>
      </c>
      <c r="K35" s="120">
        <f>SUM(K27:K34)</f>
        <v>0</v>
      </c>
      <c r="L35" s="121"/>
      <c r="M35" s="38"/>
      <c r="N35" s="47" t="s">
        <v>449</v>
      </c>
      <c r="O35" s="120">
        <f>SUM(O27:O34)</f>
        <v>0</v>
      </c>
    </row>
    <row r="36" spans="1:15" ht="30" customHeight="1" x14ac:dyDescent="0.25">
      <c r="A36" s="11" t="s">
        <v>368</v>
      </c>
      <c r="E36" s="38"/>
      <c r="G36" s="38"/>
      <c r="H36" s="38"/>
      <c r="I36" s="38"/>
      <c r="J36" s="38"/>
      <c r="K36" s="39"/>
      <c r="L36" s="121"/>
      <c r="M36" s="38"/>
      <c r="N36" s="38"/>
    </row>
    <row r="37" spans="1:15" ht="30" customHeight="1" x14ac:dyDescent="0.25">
      <c r="A37" s="1" t="s">
        <v>328</v>
      </c>
      <c r="B37" s="1" t="s">
        <v>0</v>
      </c>
      <c r="C37" s="1" t="s">
        <v>71</v>
      </c>
      <c r="D37" s="1" t="s">
        <v>2</v>
      </c>
      <c r="E37" s="47" t="s">
        <v>18</v>
      </c>
      <c r="F37" s="1" t="s">
        <v>6</v>
      </c>
      <c r="G37" s="1" t="s">
        <v>8</v>
      </c>
      <c r="H37" s="1" t="s">
        <v>298</v>
      </c>
      <c r="I37" s="47" t="s">
        <v>362</v>
      </c>
      <c r="J37" s="47" t="s">
        <v>358</v>
      </c>
      <c r="K37" s="47" t="s">
        <v>344</v>
      </c>
      <c r="L37" s="1" t="s">
        <v>338</v>
      </c>
      <c r="M37" s="1" t="s">
        <v>350</v>
      </c>
      <c r="N37" s="47" t="s">
        <v>376</v>
      </c>
      <c r="O37" s="47" t="s">
        <v>345</v>
      </c>
    </row>
    <row r="38" spans="1:15" ht="30" customHeight="1" x14ac:dyDescent="0.25">
      <c r="A38" s="160" t="s">
        <v>352</v>
      </c>
      <c r="B38" s="45" t="s">
        <v>50</v>
      </c>
      <c r="C38" s="45" t="s">
        <v>58</v>
      </c>
      <c r="D38" s="45" t="s">
        <v>27</v>
      </c>
      <c r="E38" s="46" t="s">
        <v>304</v>
      </c>
      <c r="F38" s="45" t="s">
        <v>172</v>
      </c>
      <c r="G38" s="154" t="s">
        <v>363</v>
      </c>
      <c r="H38" s="154" t="s">
        <v>367</v>
      </c>
      <c r="I38" s="48">
        <v>2000</v>
      </c>
      <c r="J38" s="122"/>
      <c r="K38" s="102"/>
      <c r="L38" s="154" t="s">
        <v>313</v>
      </c>
      <c r="M38" s="154" t="s">
        <v>360</v>
      </c>
      <c r="N38" s="165">
        <v>2000</v>
      </c>
      <c r="O38" s="158"/>
    </row>
    <row r="39" spans="1:15" ht="30" customHeight="1" x14ac:dyDescent="0.25">
      <c r="A39" s="161"/>
      <c r="B39" s="45" t="s">
        <v>48</v>
      </c>
      <c r="C39" s="45" t="s">
        <v>58</v>
      </c>
      <c r="D39" s="46" t="s">
        <v>318</v>
      </c>
      <c r="E39" s="46" t="s">
        <v>55</v>
      </c>
      <c r="F39" s="45" t="s">
        <v>172</v>
      </c>
      <c r="G39" s="167"/>
      <c r="H39" s="167"/>
      <c r="I39" s="48">
        <v>2000</v>
      </c>
      <c r="J39" s="122"/>
      <c r="K39" s="102"/>
      <c r="L39" s="167"/>
      <c r="M39" s="167"/>
      <c r="N39" s="156"/>
      <c r="O39" s="171"/>
    </row>
    <row r="40" spans="1:15" ht="30" customHeight="1" x14ac:dyDescent="0.25">
      <c r="A40" s="162"/>
      <c r="B40" s="45" t="s">
        <v>371</v>
      </c>
      <c r="C40" s="45" t="s">
        <v>57</v>
      </c>
      <c r="D40" s="46" t="s">
        <v>319</v>
      </c>
      <c r="E40" s="46" t="s">
        <v>56</v>
      </c>
      <c r="F40" s="45" t="s">
        <v>172</v>
      </c>
      <c r="G40" s="155"/>
      <c r="H40" s="155"/>
      <c r="I40" s="48">
        <v>2000</v>
      </c>
      <c r="J40" s="122"/>
      <c r="K40" s="102"/>
      <c r="L40" s="155"/>
      <c r="M40" s="155"/>
      <c r="N40" s="157"/>
      <c r="O40" s="159"/>
    </row>
    <row r="41" spans="1:15" ht="30" customHeight="1" x14ac:dyDescent="0.25">
      <c r="A41" s="160" t="s">
        <v>353</v>
      </c>
      <c r="B41" s="45" t="s">
        <v>51</v>
      </c>
      <c r="C41" s="45" t="s">
        <v>58</v>
      </c>
      <c r="D41" s="45" t="s">
        <v>27</v>
      </c>
      <c r="E41" s="46" t="s">
        <v>304</v>
      </c>
      <c r="F41" s="45" t="s">
        <v>172</v>
      </c>
      <c r="G41" s="154" t="s">
        <v>355</v>
      </c>
      <c r="H41" s="154" t="s">
        <v>367</v>
      </c>
      <c r="I41" s="48">
        <v>5000</v>
      </c>
      <c r="J41" s="122"/>
      <c r="K41" s="102"/>
      <c r="L41" s="154" t="s">
        <v>313</v>
      </c>
      <c r="M41" s="154" t="s">
        <v>360</v>
      </c>
      <c r="N41" s="165">
        <v>5000</v>
      </c>
      <c r="O41" s="158"/>
    </row>
    <row r="42" spans="1:15" ht="30" customHeight="1" x14ac:dyDescent="0.25">
      <c r="A42" s="161"/>
      <c r="B42" s="45" t="s">
        <v>48</v>
      </c>
      <c r="C42" s="45" t="s">
        <v>58</v>
      </c>
      <c r="D42" s="46" t="s">
        <v>318</v>
      </c>
      <c r="E42" s="46" t="s">
        <v>55</v>
      </c>
      <c r="F42" s="45" t="s">
        <v>172</v>
      </c>
      <c r="G42" s="167"/>
      <c r="H42" s="167"/>
      <c r="I42" s="48">
        <v>5000</v>
      </c>
      <c r="J42" s="122"/>
      <c r="K42" s="102"/>
      <c r="L42" s="167"/>
      <c r="M42" s="167"/>
      <c r="N42" s="156"/>
      <c r="O42" s="171"/>
    </row>
    <row r="43" spans="1:15" ht="30" customHeight="1" x14ac:dyDescent="0.25">
      <c r="A43" s="162"/>
      <c r="B43" s="45" t="s">
        <v>369</v>
      </c>
      <c r="C43" s="45" t="s">
        <v>57</v>
      </c>
      <c r="D43" s="46" t="s">
        <v>319</v>
      </c>
      <c r="E43" s="46" t="s">
        <v>56</v>
      </c>
      <c r="F43" s="45" t="s">
        <v>172</v>
      </c>
      <c r="G43" s="155"/>
      <c r="H43" s="155"/>
      <c r="I43" s="48">
        <v>5000</v>
      </c>
      <c r="J43" s="122"/>
      <c r="K43" s="102"/>
      <c r="L43" s="155"/>
      <c r="M43" s="155"/>
      <c r="N43" s="157"/>
      <c r="O43" s="159"/>
    </row>
    <row r="44" spans="1:15" ht="30" customHeight="1" x14ac:dyDescent="0.25">
      <c r="A44" s="160" t="s">
        <v>372</v>
      </c>
      <c r="B44" s="45" t="s">
        <v>52</v>
      </c>
      <c r="C44" s="45" t="s">
        <v>58</v>
      </c>
      <c r="D44" s="45" t="s">
        <v>4</v>
      </c>
      <c r="E44" s="46" t="s">
        <v>304</v>
      </c>
      <c r="F44" s="45" t="s">
        <v>172</v>
      </c>
      <c r="G44" s="164" t="s">
        <v>374</v>
      </c>
      <c r="H44" s="154" t="s">
        <v>373</v>
      </c>
      <c r="I44" s="48">
        <v>5000</v>
      </c>
      <c r="J44" s="122"/>
      <c r="K44" s="102"/>
      <c r="L44" s="154" t="s">
        <v>313</v>
      </c>
      <c r="M44" s="154" t="s">
        <v>360</v>
      </c>
      <c r="N44" s="166">
        <v>5000</v>
      </c>
      <c r="O44" s="158"/>
    </row>
    <row r="45" spans="1:15" ht="30" customHeight="1" x14ac:dyDescent="0.25">
      <c r="A45" s="162"/>
      <c r="B45" s="45" t="s">
        <v>272</v>
      </c>
      <c r="C45" s="45" t="s">
        <v>57</v>
      </c>
      <c r="D45" s="46" t="s">
        <v>319</v>
      </c>
      <c r="E45" s="46" t="s">
        <v>56</v>
      </c>
      <c r="F45" s="45" t="s">
        <v>172</v>
      </c>
      <c r="G45" s="164"/>
      <c r="H45" s="155"/>
      <c r="I45" s="48">
        <v>5000</v>
      </c>
      <c r="J45" s="122"/>
      <c r="K45" s="102"/>
      <c r="L45" s="155"/>
      <c r="M45" s="155"/>
      <c r="N45" s="166"/>
      <c r="O45" s="159"/>
    </row>
    <row r="46" spans="1:15" ht="30" customHeight="1" x14ac:dyDescent="0.25">
      <c r="A46" s="160" t="s">
        <v>375</v>
      </c>
      <c r="B46" s="45" t="s">
        <v>53</v>
      </c>
      <c r="C46" s="45" t="s">
        <v>58</v>
      </c>
      <c r="D46" s="45" t="s">
        <v>4</v>
      </c>
      <c r="E46" s="46" t="s">
        <v>304</v>
      </c>
      <c r="F46" s="45" t="s">
        <v>172</v>
      </c>
      <c r="G46" s="154" t="s">
        <v>222</v>
      </c>
      <c r="H46" s="154" t="s">
        <v>54</v>
      </c>
      <c r="I46" s="48">
        <v>10000</v>
      </c>
      <c r="J46" s="122"/>
      <c r="K46" s="102"/>
      <c r="L46" s="154" t="s">
        <v>313</v>
      </c>
      <c r="M46" s="154" t="s">
        <v>360</v>
      </c>
      <c r="N46" s="166">
        <v>10000</v>
      </c>
      <c r="O46" s="158"/>
    </row>
    <row r="47" spans="1:15" ht="30" customHeight="1" x14ac:dyDescent="0.25">
      <c r="A47" s="162"/>
      <c r="B47" s="45" t="s">
        <v>272</v>
      </c>
      <c r="C47" s="45" t="s">
        <v>57</v>
      </c>
      <c r="D47" s="46" t="s">
        <v>319</v>
      </c>
      <c r="E47" s="46" t="s">
        <v>56</v>
      </c>
      <c r="F47" s="45" t="s">
        <v>172</v>
      </c>
      <c r="G47" s="155"/>
      <c r="H47" s="155"/>
      <c r="I47" s="48">
        <v>10000</v>
      </c>
      <c r="J47" s="122"/>
      <c r="K47" s="102"/>
      <c r="L47" s="155"/>
      <c r="M47" s="155"/>
      <c r="N47" s="166"/>
      <c r="O47" s="159"/>
    </row>
    <row r="48" spans="1:15" ht="30" customHeight="1" x14ac:dyDescent="0.25">
      <c r="J48" s="47" t="s">
        <v>450</v>
      </c>
      <c r="K48" s="120">
        <f>SUM(K38:K47)</f>
        <v>0</v>
      </c>
      <c r="L48" s="121"/>
      <c r="M48" s="38"/>
      <c r="N48" s="47" t="s">
        <v>449</v>
      </c>
      <c r="O48" s="120">
        <f>SUM(O38:O47)</f>
        <v>0</v>
      </c>
    </row>
  </sheetData>
  <sheetProtection algorithmName="SHA-512" hashValue="NxrHseB235c2F29plztkIuuueFK3lv5hf0M1m5KVcXY+bmJI/vi/rz8hde0aKC11s0oxJTS3hHHQYFDtxSA3hQ==" saltValue="HUAAOdo+uGONRNbDxe1kyA==" spinCount="100000" sheet="1" objects="1" scenarios="1"/>
  <mergeCells count="90">
    <mergeCell ref="O16:O17"/>
    <mergeCell ref="G28:G30"/>
    <mergeCell ref="M28:M30"/>
    <mergeCell ref="L28:L30"/>
    <mergeCell ref="O28:O30"/>
    <mergeCell ref="G21:G22"/>
    <mergeCell ref="H21:H22"/>
    <mergeCell ref="L21:L22"/>
    <mergeCell ref="M21:M22"/>
    <mergeCell ref="N21:N22"/>
    <mergeCell ref="O21:O22"/>
    <mergeCell ref="H6:H7"/>
    <mergeCell ref="N16:N17"/>
    <mergeCell ref="M31:M33"/>
    <mergeCell ref="L31:L33"/>
    <mergeCell ref="G44:G45"/>
    <mergeCell ref="G16:G17"/>
    <mergeCell ref="H16:H17"/>
    <mergeCell ref="M16:M17"/>
    <mergeCell ref="L16:L17"/>
    <mergeCell ref="H14:H15"/>
    <mergeCell ref="L14:L15"/>
    <mergeCell ref="M14:M15"/>
    <mergeCell ref="N14:N15"/>
    <mergeCell ref="H12:H13"/>
    <mergeCell ref="L12:L13"/>
    <mergeCell ref="M12:M13"/>
    <mergeCell ref="A6:A11"/>
    <mergeCell ref="B6:B7"/>
    <mergeCell ref="E6:E7"/>
    <mergeCell ref="F6:F7"/>
    <mergeCell ref="G6:G7"/>
    <mergeCell ref="A28:A30"/>
    <mergeCell ref="A31:A33"/>
    <mergeCell ref="H28:H30"/>
    <mergeCell ref="H31:H33"/>
    <mergeCell ref="G31:G33"/>
    <mergeCell ref="O46:O47"/>
    <mergeCell ref="N28:N30"/>
    <mergeCell ref="N31:N33"/>
    <mergeCell ref="O38:O40"/>
    <mergeCell ref="O41:O43"/>
    <mergeCell ref="O31:O33"/>
    <mergeCell ref="O44:O45"/>
    <mergeCell ref="A41:A43"/>
    <mergeCell ref="A44:A45"/>
    <mergeCell ref="G38:G40"/>
    <mergeCell ref="H38:H40"/>
    <mergeCell ref="G41:G43"/>
    <mergeCell ref="H41:H43"/>
    <mergeCell ref="H44:H45"/>
    <mergeCell ref="A46:A47"/>
    <mergeCell ref="G46:G47"/>
    <mergeCell ref="H46:H47"/>
    <mergeCell ref="N38:N40"/>
    <mergeCell ref="N41:N43"/>
    <mergeCell ref="N44:N45"/>
    <mergeCell ref="N46:N47"/>
    <mergeCell ref="M44:M45"/>
    <mergeCell ref="M46:M47"/>
    <mergeCell ref="L44:L45"/>
    <mergeCell ref="L46:L47"/>
    <mergeCell ref="M38:M40"/>
    <mergeCell ref="M41:M43"/>
    <mergeCell ref="L38:L40"/>
    <mergeCell ref="L41:L43"/>
    <mergeCell ref="A38:A40"/>
    <mergeCell ref="A21:A23"/>
    <mergeCell ref="E14:E15"/>
    <mergeCell ref="B14:B15"/>
    <mergeCell ref="F14:F15"/>
    <mergeCell ref="G14:G15"/>
    <mergeCell ref="B21:B22"/>
    <mergeCell ref="E21:E22"/>
    <mergeCell ref="F21:F22"/>
    <mergeCell ref="B16:B17"/>
    <mergeCell ref="E16:E17"/>
    <mergeCell ref="F16:F17"/>
    <mergeCell ref="A12:A20"/>
    <mergeCell ref="B12:B13"/>
    <mergeCell ref="E12:E13"/>
    <mergeCell ref="F12:F13"/>
    <mergeCell ref="G12:G13"/>
    <mergeCell ref="L6:L7"/>
    <mergeCell ref="M6:M7"/>
    <mergeCell ref="N6:N7"/>
    <mergeCell ref="O6:O7"/>
    <mergeCell ref="O14:O15"/>
    <mergeCell ref="N12:N13"/>
    <mergeCell ref="O12:O1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75" zoomScaleNormal="75" workbookViewId="0"/>
  </sheetViews>
  <sheetFormatPr defaultColWidth="9.140625" defaultRowHeight="15" x14ac:dyDescent="0.25"/>
  <cols>
    <col min="1" max="1" width="30.7109375" style="10" customWidth="1"/>
    <col min="2" max="2" width="25" style="10" customWidth="1"/>
    <col min="3" max="4" width="16.7109375" style="8" customWidth="1"/>
    <col min="5" max="6" width="16.7109375" style="23" customWidth="1"/>
    <col min="7" max="7" width="22.85546875" style="8" customWidth="1"/>
    <col min="8" max="9" width="24.85546875" style="8" customWidth="1"/>
    <col min="10" max="10" width="44.28515625" style="8" customWidth="1"/>
    <col min="11" max="11" width="13.140625" style="8" customWidth="1"/>
    <col min="12" max="12" width="23.140625" style="8" customWidth="1"/>
    <col min="13" max="13" width="18.7109375" style="8" customWidth="1"/>
    <col min="14" max="14" width="33.140625" style="8" bestFit="1" customWidth="1"/>
    <col min="15" max="19" width="23.28515625" style="8" customWidth="1"/>
    <col min="20" max="22" width="23.140625" style="8" customWidth="1"/>
    <col min="23" max="23" width="10.42578125" style="8" bestFit="1" customWidth="1"/>
    <col min="24" max="24" width="10.5703125" style="8" bestFit="1" customWidth="1"/>
    <col min="25" max="25" width="9.85546875" style="8" bestFit="1" customWidth="1"/>
    <col min="26" max="16384" width="9.140625" style="8"/>
  </cols>
  <sheetData>
    <row r="1" spans="1:22" s="5" customFormat="1" ht="15" customHeight="1" x14ac:dyDescent="0.25">
      <c r="A1" s="3" t="s">
        <v>217</v>
      </c>
      <c r="B1" s="31"/>
      <c r="C1" s="4"/>
      <c r="D1" s="4"/>
      <c r="E1" s="4"/>
      <c r="F1" s="4"/>
      <c r="G1" s="4"/>
      <c r="H1" s="4"/>
      <c r="I1" s="4"/>
      <c r="J1" s="17"/>
      <c r="K1" s="4"/>
      <c r="L1" s="4"/>
      <c r="M1" s="4"/>
      <c r="N1" s="4"/>
      <c r="O1" s="4"/>
      <c r="P1" s="4"/>
      <c r="Q1" s="4"/>
      <c r="R1" s="4"/>
      <c r="S1" s="4"/>
      <c r="T1" s="4"/>
      <c r="U1" s="4"/>
    </row>
    <row r="2" spans="1:22" s="10" customFormat="1" ht="47.25" customHeight="1" x14ac:dyDescent="0.25">
      <c r="A2" s="11" t="s">
        <v>292</v>
      </c>
      <c r="B2" s="11"/>
      <c r="C2" s="6"/>
      <c r="D2" s="6"/>
      <c r="E2" s="36"/>
      <c r="F2" s="36"/>
      <c r="G2" s="6"/>
      <c r="H2" s="6"/>
      <c r="I2" s="6"/>
      <c r="J2" s="6"/>
      <c r="K2" s="6"/>
      <c r="L2" s="6"/>
      <c r="M2" s="6"/>
      <c r="N2" s="6"/>
      <c r="O2" s="6"/>
      <c r="P2" s="6"/>
      <c r="Q2" s="6"/>
      <c r="R2" s="6"/>
      <c r="S2" s="6"/>
      <c r="T2" s="6"/>
      <c r="U2" s="6"/>
    </row>
    <row r="3" spans="1:22" ht="30" customHeight="1" x14ac:dyDescent="0.25">
      <c r="A3" s="1" t="s">
        <v>103</v>
      </c>
      <c r="B3" s="1" t="s">
        <v>141</v>
      </c>
      <c r="C3" s="1" t="s">
        <v>104</v>
      </c>
      <c r="D3" s="1" t="s">
        <v>105</v>
      </c>
      <c r="E3" s="47" t="s">
        <v>106</v>
      </c>
      <c r="F3" s="47" t="s">
        <v>107</v>
      </c>
      <c r="G3" s="1" t="s">
        <v>108</v>
      </c>
      <c r="H3" s="1" t="s">
        <v>2</v>
      </c>
      <c r="I3" s="1" t="s">
        <v>71</v>
      </c>
      <c r="J3" s="1" t="s">
        <v>109</v>
      </c>
      <c r="K3" s="1" t="s">
        <v>110</v>
      </c>
      <c r="L3" s="47" t="s">
        <v>142</v>
      </c>
      <c r="M3" s="59" t="s">
        <v>111</v>
      </c>
      <c r="N3" s="1" t="s">
        <v>112</v>
      </c>
      <c r="O3" s="60" t="s">
        <v>113</v>
      </c>
      <c r="P3" s="1" t="s">
        <v>59</v>
      </c>
      <c r="Q3" s="1" t="s">
        <v>114</v>
      </c>
      <c r="R3" s="1" t="s">
        <v>115</v>
      </c>
      <c r="S3" s="59" t="s">
        <v>140</v>
      </c>
      <c r="T3" s="1" t="s">
        <v>116</v>
      </c>
      <c r="U3" s="60" t="s">
        <v>117</v>
      </c>
      <c r="V3" s="60" t="s">
        <v>139</v>
      </c>
    </row>
    <row r="4" spans="1:22" ht="30" customHeight="1" x14ac:dyDescent="0.25">
      <c r="A4" s="61" t="s">
        <v>129</v>
      </c>
      <c r="B4" s="61" t="s">
        <v>378</v>
      </c>
      <c r="C4" s="61" t="s">
        <v>58</v>
      </c>
      <c r="D4" s="61" t="s">
        <v>58</v>
      </c>
      <c r="E4" s="62" t="s">
        <v>57</v>
      </c>
      <c r="F4" s="62" t="s">
        <v>58</v>
      </c>
      <c r="G4" s="45" t="s">
        <v>172</v>
      </c>
      <c r="H4" s="61" t="s">
        <v>4</v>
      </c>
      <c r="I4" s="18" t="s">
        <v>58</v>
      </c>
      <c r="J4" s="46" t="s">
        <v>290</v>
      </c>
      <c r="K4" s="18" t="s">
        <v>58</v>
      </c>
      <c r="L4" s="63"/>
      <c r="M4" s="64"/>
      <c r="N4" s="65">
        <v>33213</v>
      </c>
      <c r="O4" s="66">
        <f>M4*N4</f>
        <v>0</v>
      </c>
      <c r="P4" s="29" t="s">
        <v>60</v>
      </c>
      <c r="Q4" s="65" t="s">
        <v>31</v>
      </c>
      <c r="R4" s="65" t="s">
        <v>119</v>
      </c>
      <c r="S4" s="64"/>
      <c r="T4" s="65">
        <v>16737</v>
      </c>
      <c r="U4" s="66">
        <f>S4*T4</f>
        <v>0</v>
      </c>
      <c r="V4" s="66">
        <f>O4+U4</f>
        <v>0</v>
      </c>
    </row>
    <row r="5" spans="1:22" ht="30" customHeight="1" x14ac:dyDescent="0.25">
      <c r="A5" s="61" t="s">
        <v>123</v>
      </c>
      <c r="B5" s="61" t="s">
        <v>378</v>
      </c>
      <c r="C5" s="61" t="s">
        <v>58</v>
      </c>
      <c r="D5" s="61" t="s">
        <v>58</v>
      </c>
      <c r="E5" s="62" t="s">
        <v>57</v>
      </c>
      <c r="F5" s="62" t="s">
        <v>58</v>
      </c>
      <c r="G5" s="45" t="s">
        <v>172</v>
      </c>
      <c r="H5" s="18" t="s">
        <v>4</v>
      </c>
      <c r="I5" s="18" t="s">
        <v>58</v>
      </c>
      <c r="J5" s="46" t="s">
        <v>290</v>
      </c>
      <c r="K5" s="18" t="s">
        <v>58</v>
      </c>
      <c r="L5" s="63"/>
      <c r="M5" s="64"/>
      <c r="N5" s="65">
        <v>45627</v>
      </c>
      <c r="O5" s="66">
        <f>M5*N5</f>
        <v>0</v>
      </c>
      <c r="P5" s="29" t="s">
        <v>60</v>
      </c>
      <c r="Q5" s="65" t="s">
        <v>31</v>
      </c>
      <c r="R5" s="65" t="s">
        <v>119</v>
      </c>
      <c r="S5" s="64"/>
      <c r="T5" s="65">
        <v>45583</v>
      </c>
      <c r="U5" s="66">
        <f>S5*T5</f>
        <v>0</v>
      </c>
      <c r="V5" s="66">
        <f>O5+U5</f>
        <v>0</v>
      </c>
    </row>
    <row r="6" spans="1:22" ht="30" customHeight="1" x14ac:dyDescent="0.25">
      <c r="A6" s="61" t="s">
        <v>137</v>
      </c>
      <c r="B6" s="61" t="s">
        <v>379</v>
      </c>
      <c r="C6" s="61" t="s">
        <v>57</v>
      </c>
      <c r="D6" s="61" t="s">
        <v>57</v>
      </c>
      <c r="E6" s="62" t="s">
        <v>58</v>
      </c>
      <c r="F6" s="62" t="s">
        <v>58</v>
      </c>
      <c r="G6" s="18" t="s">
        <v>95</v>
      </c>
      <c r="H6" s="18" t="s">
        <v>4</v>
      </c>
      <c r="I6" s="18" t="s">
        <v>58</v>
      </c>
      <c r="J6" s="21" t="s">
        <v>95</v>
      </c>
      <c r="K6" s="18" t="s">
        <v>58</v>
      </c>
      <c r="L6" s="63"/>
      <c r="M6" s="22" t="s">
        <v>95</v>
      </c>
      <c r="N6" s="65">
        <v>80</v>
      </c>
      <c r="O6" s="22" t="s">
        <v>95</v>
      </c>
      <c r="P6" s="22" t="s">
        <v>95</v>
      </c>
      <c r="Q6" s="22" t="s">
        <v>95</v>
      </c>
      <c r="R6" s="22" t="s">
        <v>95</v>
      </c>
      <c r="S6" s="64"/>
      <c r="T6" s="65">
        <v>80</v>
      </c>
      <c r="U6" s="66">
        <f>S6*T6</f>
        <v>0</v>
      </c>
      <c r="V6" s="66">
        <f>U6</f>
        <v>0</v>
      </c>
    </row>
    <row r="7" spans="1:22" ht="30" customHeight="1" x14ac:dyDescent="0.25">
      <c r="A7" s="61" t="s">
        <v>134</v>
      </c>
      <c r="B7" s="61" t="s">
        <v>380</v>
      </c>
      <c r="C7" s="61" t="s">
        <v>58</v>
      </c>
      <c r="D7" s="61" t="s">
        <v>58</v>
      </c>
      <c r="E7" s="62" t="s">
        <v>57</v>
      </c>
      <c r="F7" s="62" t="s">
        <v>58</v>
      </c>
      <c r="G7" s="45" t="s">
        <v>172</v>
      </c>
      <c r="H7" s="18" t="s">
        <v>4</v>
      </c>
      <c r="I7" s="18" t="s">
        <v>58</v>
      </c>
      <c r="J7" s="46" t="s">
        <v>290</v>
      </c>
      <c r="K7" s="18" t="s">
        <v>58</v>
      </c>
      <c r="L7" s="63"/>
      <c r="M7" s="64"/>
      <c r="N7" s="65">
        <v>1111</v>
      </c>
      <c r="O7" s="66">
        <f t="shared" ref="O7:O17" si="0">M7*N7</f>
        <v>0</v>
      </c>
      <c r="P7" s="29" t="s">
        <v>60</v>
      </c>
      <c r="Q7" s="65" t="s">
        <v>31</v>
      </c>
      <c r="R7" s="65" t="s">
        <v>119</v>
      </c>
      <c r="S7" s="64"/>
      <c r="T7" s="65">
        <v>1111</v>
      </c>
      <c r="U7" s="66">
        <f>S7*T7</f>
        <v>0</v>
      </c>
      <c r="V7" s="66">
        <f t="shared" ref="V7:V17" si="1">O7+U7</f>
        <v>0</v>
      </c>
    </row>
    <row r="8" spans="1:22" ht="30" customHeight="1" x14ac:dyDescent="0.25">
      <c r="A8" s="61" t="s">
        <v>122</v>
      </c>
      <c r="B8" s="61" t="s">
        <v>380</v>
      </c>
      <c r="C8" s="61" t="s">
        <v>58</v>
      </c>
      <c r="D8" s="61" t="s">
        <v>58</v>
      </c>
      <c r="E8" s="62" t="s">
        <v>57</v>
      </c>
      <c r="F8" s="62" t="s">
        <v>58</v>
      </c>
      <c r="G8" s="45" t="s">
        <v>172</v>
      </c>
      <c r="H8" s="61" t="s">
        <v>4</v>
      </c>
      <c r="I8" s="18" t="s">
        <v>58</v>
      </c>
      <c r="J8" s="46" t="s">
        <v>290</v>
      </c>
      <c r="K8" s="18" t="s">
        <v>58</v>
      </c>
      <c r="L8" s="63"/>
      <c r="M8" s="64"/>
      <c r="N8" s="65">
        <v>24103</v>
      </c>
      <c r="O8" s="66">
        <f t="shared" si="0"/>
        <v>0</v>
      </c>
      <c r="P8" s="29" t="s">
        <v>60</v>
      </c>
      <c r="Q8" s="65" t="s">
        <v>31</v>
      </c>
      <c r="R8" s="65" t="s">
        <v>119</v>
      </c>
      <c r="S8" s="64"/>
      <c r="T8" s="65">
        <v>4620</v>
      </c>
      <c r="U8" s="66">
        <f t="shared" ref="U8:U26" si="2">S8*T8</f>
        <v>0</v>
      </c>
      <c r="V8" s="66">
        <f t="shared" si="1"/>
        <v>0</v>
      </c>
    </row>
    <row r="9" spans="1:22" ht="30" customHeight="1" x14ac:dyDescent="0.25">
      <c r="A9" s="22" t="s">
        <v>118</v>
      </c>
      <c r="B9" s="61" t="s">
        <v>378</v>
      </c>
      <c r="C9" s="22" t="s">
        <v>58</v>
      </c>
      <c r="D9" s="22" t="s">
        <v>58</v>
      </c>
      <c r="E9" s="62" t="s">
        <v>57</v>
      </c>
      <c r="F9" s="62" t="s">
        <v>58</v>
      </c>
      <c r="G9" s="45" t="s">
        <v>172</v>
      </c>
      <c r="H9" s="18" t="s">
        <v>4</v>
      </c>
      <c r="I9" s="18" t="s">
        <v>58</v>
      </c>
      <c r="J9" s="46" t="s">
        <v>290</v>
      </c>
      <c r="K9" s="18" t="s">
        <v>58</v>
      </c>
      <c r="L9" s="63"/>
      <c r="M9" s="64"/>
      <c r="N9" s="65">
        <v>191068</v>
      </c>
      <c r="O9" s="66">
        <f t="shared" si="0"/>
        <v>0</v>
      </c>
      <c r="P9" s="22" t="s">
        <v>60</v>
      </c>
      <c r="Q9" s="22" t="s">
        <v>31</v>
      </c>
      <c r="R9" s="22" t="s">
        <v>119</v>
      </c>
      <c r="S9" s="64"/>
      <c r="T9" s="65">
        <v>56889</v>
      </c>
      <c r="U9" s="66">
        <f t="shared" si="2"/>
        <v>0</v>
      </c>
      <c r="V9" s="66">
        <f t="shared" si="1"/>
        <v>0</v>
      </c>
    </row>
    <row r="10" spans="1:22" ht="30" customHeight="1" x14ac:dyDescent="0.25">
      <c r="A10" s="22" t="s">
        <v>118</v>
      </c>
      <c r="B10" s="61" t="s">
        <v>380</v>
      </c>
      <c r="C10" s="22" t="s">
        <v>58</v>
      </c>
      <c r="D10" s="22" t="s">
        <v>58</v>
      </c>
      <c r="E10" s="62" t="s">
        <v>57</v>
      </c>
      <c r="F10" s="62" t="s">
        <v>58</v>
      </c>
      <c r="G10" s="45" t="s">
        <v>172</v>
      </c>
      <c r="H10" s="18" t="s">
        <v>4</v>
      </c>
      <c r="I10" s="18" t="s">
        <v>58</v>
      </c>
      <c r="J10" s="46" t="s">
        <v>290</v>
      </c>
      <c r="K10" s="18" t="s">
        <v>58</v>
      </c>
      <c r="L10" s="63"/>
      <c r="M10" s="64"/>
      <c r="N10" s="65">
        <v>136960</v>
      </c>
      <c r="O10" s="66">
        <f t="shared" si="0"/>
        <v>0</v>
      </c>
      <c r="P10" s="22" t="s">
        <v>60</v>
      </c>
      <c r="Q10" s="22" t="s">
        <v>31</v>
      </c>
      <c r="R10" s="22" t="s">
        <v>119</v>
      </c>
      <c r="S10" s="64"/>
      <c r="T10" s="65">
        <v>67770</v>
      </c>
      <c r="U10" s="66">
        <f t="shared" si="2"/>
        <v>0</v>
      </c>
      <c r="V10" s="66">
        <f t="shared" si="1"/>
        <v>0</v>
      </c>
    </row>
    <row r="11" spans="1:22" ht="30" customHeight="1" x14ac:dyDescent="0.25">
      <c r="A11" s="61" t="s">
        <v>135</v>
      </c>
      <c r="B11" s="61" t="s">
        <v>378</v>
      </c>
      <c r="C11" s="61" t="s">
        <v>58</v>
      </c>
      <c r="D11" s="61" t="s">
        <v>58</v>
      </c>
      <c r="E11" s="62" t="s">
        <v>57</v>
      </c>
      <c r="F11" s="62" t="s">
        <v>58</v>
      </c>
      <c r="G11" s="45" t="s">
        <v>172</v>
      </c>
      <c r="H11" s="18" t="s">
        <v>4</v>
      </c>
      <c r="I11" s="18" t="s">
        <v>58</v>
      </c>
      <c r="J11" s="46" t="s">
        <v>290</v>
      </c>
      <c r="K11" s="18" t="s">
        <v>58</v>
      </c>
      <c r="L11" s="63"/>
      <c r="M11" s="64"/>
      <c r="N11" s="65">
        <v>536</v>
      </c>
      <c r="O11" s="66">
        <f t="shared" si="0"/>
        <v>0</v>
      </c>
      <c r="P11" s="65" t="s">
        <v>60</v>
      </c>
      <c r="Q11" s="65" t="s">
        <v>31</v>
      </c>
      <c r="R11" s="65" t="s">
        <v>119</v>
      </c>
      <c r="S11" s="64"/>
      <c r="T11" s="65">
        <v>536</v>
      </c>
      <c r="U11" s="66">
        <f t="shared" si="2"/>
        <v>0</v>
      </c>
      <c r="V11" s="66">
        <f t="shared" si="1"/>
        <v>0</v>
      </c>
    </row>
    <row r="12" spans="1:22" ht="30" customHeight="1" x14ac:dyDescent="0.25">
      <c r="A12" s="22" t="s">
        <v>124</v>
      </c>
      <c r="B12" s="61" t="s">
        <v>381</v>
      </c>
      <c r="C12" s="61" t="s">
        <v>58</v>
      </c>
      <c r="D12" s="61" t="s">
        <v>58</v>
      </c>
      <c r="E12" s="62" t="s">
        <v>57</v>
      </c>
      <c r="F12" s="62" t="s">
        <v>58</v>
      </c>
      <c r="G12" s="45" t="s">
        <v>172</v>
      </c>
      <c r="H12" s="18" t="s">
        <v>4</v>
      </c>
      <c r="I12" s="18" t="s">
        <v>58</v>
      </c>
      <c r="J12" s="46" t="s">
        <v>290</v>
      </c>
      <c r="K12" s="18" t="s">
        <v>58</v>
      </c>
      <c r="L12" s="63"/>
      <c r="M12" s="64"/>
      <c r="N12" s="65">
        <v>23033</v>
      </c>
      <c r="O12" s="66">
        <f t="shared" si="0"/>
        <v>0</v>
      </c>
      <c r="P12" s="65" t="s">
        <v>60</v>
      </c>
      <c r="Q12" s="65" t="s">
        <v>31</v>
      </c>
      <c r="R12" s="65" t="s">
        <v>119</v>
      </c>
      <c r="S12" s="64"/>
      <c r="T12" s="65">
        <v>22570</v>
      </c>
      <c r="U12" s="66">
        <f t="shared" si="2"/>
        <v>0</v>
      </c>
      <c r="V12" s="66">
        <f t="shared" si="1"/>
        <v>0</v>
      </c>
    </row>
    <row r="13" spans="1:22" ht="30" customHeight="1" x14ac:dyDescent="0.25">
      <c r="A13" s="61" t="s">
        <v>127</v>
      </c>
      <c r="B13" s="61" t="s">
        <v>378</v>
      </c>
      <c r="C13" s="61" t="s">
        <v>58</v>
      </c>
      <c r="D13" s="61" t="s">
        <v>58</v>
      </c>
      <c r="E13" s="62" t="s">
        <v>57</v>
      </c>
      <c r="F13" s="62" t="s">
        <v>58</v>
      </c>
      <c r="G13" s="45" t="s">
        <v>172</v>
      </c>
      <c r="H13" s="18" t="s">
        <v>4</v>
      </c>
      <c r="I13" s="18" t="s">
        <v>58</v>
      </c>
      <c r="J13" s="46" t="s">
        <v>290</v>
      </c>
      <c r="K13" s="18" t="s">
        <v>58</v>
      </c>
      <c r="L13" s="63"/>
      <c r="M13" s="64"/>
      <c r="N13" s="65">
        <v>6223</v>
      </c>
      <c r="O13" s="66">
        <f t="shared" si="0"/>
        <v>0</v>
      </c>
      <c r="P13" s="65" t="s">
        <v>60</v>
      </c>
      <c r="Q13" s="65" t="s">
        <v>31</v>
      </c>
      <c r="R13" s="65" t="s">
        <v>119</v>
      </c>
      <c r="S13" s="64"/>
      <c r="T13" s="65">
        <v>6222</v>
      </c>
      <c r="U13" s="66">
        <f t="shared" si="2"/>
        <v>0</v>
      </c>
      <c r="V13" s="66">
        <f t="shared" si="1"/>
        <v>0</v>
      </c>
    </row>
    <row r="14" spans="1:22" ht="30" customHeight="1" x14ac:dyDescent="0.25">
      <c r="A14" s="61" t="s">
        <v>138</v>
      </c>
      <c r="B14" s="61" t="s">
        <v>379</v>
      </c>
      <c r="C14" s="61" t="s">
        <v>58</v>
      </c>
      <c r="D14" s="61" t="s">
        <v>58</v>
      </c>
      <c r="E14" s="62" t="s">
        <v>57</v>
      </c>
      <c r="F14" s="62" t="s">
        <v>58</v>
      </c>
      <c r="G14" s="45" t="s">
        <v>172</v>
      </c>
      <c r="H14" s="61" t="s">
        <v>4</v>
      </c>
      <c r="I14" s="18" t="s">
        <v>58</v>
      </c>
      <c r="J14" s="46" t="s">
        <v>290</v>
      </c>
      <c r="K14" s="18" t="s">
        <v>58</v>
      </c>
      <c r="L14" s="63"/>
      <c r="M14" s="64"/>
      <c r="N14" s="65">
        <v>923</v>
      </c>
      <c r="O14" s="66">
        <f t="shared" si="0"/>
        <v>0</v>
      </c>
      <c r="P14" s="65" t="s">
        <v>60</v>
      </c>
      <c r="Q14" s="65" t="s">
        <v>31</v>
      </c>
      <c r="R14" s="65" t="s">
        <v>119</v>
      </c>
      <c r="S14" s="64"/>
      <c r="T14" s="65">
        <v>849</v>
      </c>
      <c r="U14" s="66">
        <f t="shared" si="2"/>
        <v>0</v>
      </c>
      <c r="V14" s="66">
        <f t="shared" si="1"/>
        <v>0</v>
      </c>
    </row>
    <row r="15" spans="1:22" ht="30" customHeight="1" x14ac:dyDescent="0.25">
      <c r="A15" s="61" t="s">
        <v>133</v>
      </c>
      <c r="B15" s="61" t="s">
        <v>379</v>
      </c>
      <c r="C15" s="61" t="s">
        <v>58</v>
      </c>
      <c r="D15" s="61" t="s">
        <v>58</v>
      </c>
      <c r="E15" s="62" t="s">
        <v>57</v>
      </c>
      <c r="F15" s="62" t="s">
        <v>58</v>
      </c>
      <c r="G15" s="45" t="s">
        <v>172</v>
      </c>
      <c r="H15" s="61" t="s">
        <v>4</v>
      </c>
      <c r="I15" s="18" t="s">
        <v>58</v>
      </c>
      <c r="J15" s="46" t="s">
        <v>290</v>
      </c>
      <c r="K15" s="18" t="s">
        <v>58</v>
      </c>
      <c r="L15" s="63"/>
      <c r="M15" s="64"/>
      <c r="N15" s="65">
        <v>491</v>
      </c>
      <c r="O15" s="66">
        <f t="shared" si="0"/>
        <v>0</v>
      </c>
      <c r="P15" s="65" t="s">
        <v>60</v>
      </c>
      <c r="Q15" s="65" t="s">
        <v>31</v>
      </c>
      <c r="R15" s="65" t="s">
        <v>119</v>
      </c>
      <c r="S15" s="64"/>
      <c r="T15" s="65">
        <v>458</v>
      </c>
      <c r="U15" s="66">
        <f t="shared" si="2"/>
        <v>0</v>
      </c>
      <c r="V15" s="66">
        <f t="shared" si="1"/>
        <v>0</v>
      </c>
    </row>
    <row r="16" spans="1:22" ht="30" customHeight="1" x14ac:dyDescent="0.25">
      <c r="A16" s="61" t="s">
        <v>132</v>
      </c>
      <c r="B16" s="61" t="s">
        <v>378</v>
      </c>
      <c r="C16" s="61" t="s">
        <v>58</v>
      </c>
      <c r="D16" s="61" t="s">
        <v>58</v>
      </c>
      <c r="E16" s="62" t="s">
        <v>57</v>
      </c>
      <c r="F16" s="62" t="s">
        <v>58</v>
      </c>
      <c r="G16" s="45" t="s">
        <v>172</v>
      </c>
      <c r="H16" s="18" t="s">
        <v>4</v>
      </c>
      <c r="I16" s="18" t="s">
        <v>58</v>
      </c>
      <c r="J16" s="46" t="s">
        <v>290</v>
      </c>
      <c r="K16" s="18" t="s">
        <v>58</v>
      </c>
      <c r="L16" s="63"/>
      <c r="M16" s="64"/>
      <c r="N16" s="65">
        <v>1761</v>
      </c>
      <c r="O16" s="66">
        <f t="shared" si="0"/>
        <v>0</v>
      </c>
      <c r="P16" s="65" t="s">
        <v>60</v>
      </c>
      <c r="Q16" s="65" t="s">
        <v>31</v>
      </c>
      <c r="R16" s="65" t="s">
        <v>119</v>
      </c>
      <c r="S16" s="64"/>
      <c r="T16" s="65">
        <v>1759</v>
      </c>
      <c r="U16" s="66">
        <f t="shared" si="2"/>
        <v>0</v>
      </c>
      <c r="V16" s="66">
        <f t="shared" si="1"/>
        <v>0</v>
      </c>
    </row>
    <row r="17" spans="1:23" ht="30" customHeight="1" x14ac:dyDescent="0.25">
      <c r="A17" s="61" t="s">
        <v>125</v>
      </c>
      <c r="B17" s="61" t="s">
        <v>381</v>
      </c>
      <c r="C17" s="61" t="s">
        <v>58</v>
      </c>
      <c r="D17" s="61" t="s">
        <v>58</v>
      </c>
      <c r="E17" s="62" t="s">
        <v>57</v>
      </c>
      <c r="F17" s="62" t="s">
        <v>58</v>
      </c>
      <c r="G17" s="45" t="s">
        <v>172</v>
      </c>
      <c r="H17" s="61" t="s">
        <v>4</v>
      </c>
      <c r="I17" s="18" t="s">
        <v>58</v>
      </c>
      <c r="J17" s="46" t="s">
        <v>290</v>
      </c>
      <c r="K17" s="18" t="s">
        <v>58</v>
      </c>
      <c r="L17" s="63"/>
      <c r="M17" s="64"/>
      <c r="N17" s="65">
        <v>179965</v>
      </c>
      <c r="O17" s="66">
        <f t="shared" si="0"/>
        <v>0</v>
      </c>
      <c r="P17" s="65" t="s">
        <v>60</v>
      </c>
      <c r="Q17" s="65" t="s">
        <v>31</v>
      </c>
      <c r="R17" s="65" t="s">
        <v>119</v>
      </c>
      <c r="S17" s="64"/>
      <c r="T17" s="65">
        <v>141311</v>
      </c>
      <c r="U17" s="66">
        <f t="shared" si="2"/>
        <v>0</v>
      </c>
      <c r="V17" s="66">
        <f t="shared" si="1"/>
        <v>0</v>
      </c>
    </row>
    <row r="18" spans="1:23" ht="30" customHeight="1" x14ac:dyDescent="0.25">
      <c r="A18" s="61" t="s">
        <v>126</v>
      </c>
      <c r="B18" s="61" t="s">
        <v>382</v>
      </c>
      <c r="C18" s="61" t="s">
        <v>57</v>
      </c>
      <c r="D18" s="61" t="s">
        <v>57</v>
      </c>
      <c r="E18" s="62" t="s">
        <v>58</v>
      </c>
      <c r="F18" s="62" t="s">
        <v>58</v>
      </c>
      <c r="G18" s="18" t="s">
        <v>95</v>
      </c>
      <c r="H18" s="18" t="s">
        <v>4</v>
      </c>
      <c r="I18" s="18" t="s">
        <v>58</v>
      </c>
      <c r="J18" s="21" t="s">
        <v>95</v>
      </c>
      <c r="K18" s="18" t="s">
        <v>58</v>
      </c>
      <c r="L18" s="67"/>
      <c r="M18" s="22" t="s">
        <v>95</v>
      </c>
      <c r="N18" s="65">
        <v>16740</v>
      </c>
      <c r="O18" s="22" t="s">
        <v>95</v>
      </c>
      <c r="P18" s="22" t="s">
        <v>95</v>
      </c>
      <c r="Q18" s="22" t="s">
        <v>95</v>
      </c>
      <c r="R18" s="22" t="s">
        <v>95</v>
      </c>
      <c r="S18" s="64"/>
      <c r="T18" s="65">
        <v>14623</v>
      </c>
      <c r="U18" s="66">
        <f t="shared" si="2"/>
        <v>0</v>
      </c>
      <c r="V18" s="66">
        <f>U18</f>
        <v>0</v>
      </c>
    </row>
    <row r="19" spans="1:23" ht="30" customHeight="1" x14ac:dyDescent="0.25">
      <c r="A19" s="61" t="s">
        <v>121</v>
      </c>
      <c r="B19" s="61" t="s">
        <v>380</v>
      </c>
      <c r="C19" s="68" t="s">
        <v>58</v>
      </c>
      <c r="D19" s="68" t="s">
        <v>58</v>
      </c>
      <c r="E19" s="69" t="s">
        <v>57</v>
      </c>
      <c r="F19" s="69" t="s">
        <v>58</v>
      </c>
      <c r="G19" s="45" t="s">
        <v>172</v>
      </c>
      <c r="H19" s="18" t="s">
        <v>4</v>
      </c>
      <c r="I19" s="18" t="s">
        <v>58</v>
      </c>
      <c r="J19" s="69" t="s">
        <v>290</v>
      </c>
      <c r="K19" s="18" t="s">
        <v>58</v>
      </c>
      <c r="L19" s="70"/>
      <c r="M19" s="64"/>
      <c r="N19" s="65">
        <v>3496</v>
      </c>
      <c r="O19" s="71">
        <f>M19*N19</f>
        <v>0</v>
      </c>
      <c r="P19" s="72" t="s">
        <v>60</v>
      </c>
      <c r="Q19" s="72" t="s">
        <v>31</v>
      </c>
      <c r="R19" s="72" t="s">
        <v>119</v>
      </c>
      <c r="S19" s="64"/>
      <c r="T19" s="65">
        <v>1184</v>
      </c>
      <c r="U19" s="66">
        <f t="shared" si="2"/>
        <v>0</v>
      </c>
      <c r="V19" s="71">
        <f>O19+U19</f>
        <v>0</v>
      </c>
    </row>
    <row r="20" spans="1:23" ht="30" customHeight="1" x14ac:dyDescent="0.25">
      <c r="A20" s="68" t="s">
        <v>121</v>
      </c>
      <c r="B20" s="68" t="s">
        <v>381</v>
      </c>
      <c r="C20" s="68" t="s">
        <v>58</v>
      </c>
      <c r="D20" s="68" t="s">
        <v>58</v>
      </c>
      <c r="E20" s="69" t="s">
        <v>57</v>
      </c>
      <c r="F20" s="69" t="s">
        <v>58</v>
      </c>
      <c r="G20" s="45" t="s">
        <v>172</v>
      </c>
      <c r="H20" s="45" t="s">
        <v>4</v>
      </c>
      <c r="I20" s="45" t="s">
        <v>58</v>
      </c>
      <c r="J20" s="69" t="s">
        <v>290</v>
      </c>
      <c r="K20" s="45" t="s">
        <v>58</v>
      </c>
      <c r="L20" s="73"/>
      <c r="M20" s="74"/>
      <c r="N20" s="72">
        <v>24045</v>
      </c>
      <c r="O20" s="71">
        <f>M20*N20</f>
        <v>0</v>
      </c>
      <c r="P20" s="72" t="s">
        <v>60</v>
      </c>
      <c r="Q20" s="72" t="s">
        <v>31</v>
      </c>
      <c r="R20" s="72" t="s">
        <v>119</v>
      </c>
      <c r="S20" s="74"/>
      <c r="T20" s="72">
        <v>8831</v>
      </c>
      <c r="U20" s="71">
        <f t="shared" si="2"/>
        <v>0</v>
      </c>
      <c r="V20" s="71">
        <f>O20+U20</f>
        <v>0</v>
      </c>
    </row>
    <row r="21" spans="1:23" ht="30" customHeight="1" x14ac:dyDescent="0.25">
      <c r="A21" s="61" t="s">
        <v>120</v>
      </c>
      <c r="B21" s="61" t="s">
        <v>378</v>
      </c>
      <c r="C21" s="22" t="s">
        <v>58</v>
      </c>
      <c r="D21" s="22" t="s">
        <v>58</v>
      </c>
      <c r="E21" s="62" t="s">
        <v>57</v>
      </c>
      <c r="F21" s="62" t="s">
        <v>58</v>
      </c>
      <c r="G21" s="18" t="s">
        <v>172</v>
      </c>
      <c r="H21" s="18" t="s">
        <v>4</v>
      </c>
      <c r="I21" s="18" t="s">
        <v>58</v>
      </c>
      <c r="J21" s="46" t="s">
        <v>290</v>
      </c>
      <c r="K21" s="18" t="s">
        <v>58</v>
      </c>
      <c r="L21" s="70"/>
      <c r="M21" s="64"/>
      <c r="N21" s="65">
        <v>285608</v>
      </c>
      <c r="O21" s="66">
        <f>M21*N21</f>
        <v>0</v>
      </c>
      <c r="P21" s="22" t="s">
        <v>60</v>
      </c>
      <c r="Q21" s="22" t="s">
        <v>31</v>
      </c>
      <c r="R21" s="22" t="s">
        <v>119</v>
      </c>
      <c r="S21" s="64"/>
      <c r="T21" s="65">
        <v>66225</v>
      </c>
      <c r="U21" s="66">
        <f t="shared" si="2"/>
        <v>0</v>
      </c>
      <c r="V21" s="66">
        <f>O21+U21</f>
        <v>0</v>
      </c>
    </row>
    <row r="22" spans="1:23" ht="30" customHeight="1" x14ac:dyDescent="0.25">
      <c r="A22" s="61" t="s">
        <v>120</v>
      </c>
      <c r="B22" s="61" t="s">
        <v>380</v>
      </c>
      <c r="C22" s="22" t="s">
        <v>58</v>
      </c>
      <c r="D22" s="22" t="s">
        <v>58</v>
      </c>
      <c r="E22" s="62" t="s">
        <v>57</v>
      </c>
      <c r="F22" s="62" t="s">
        <v>58</v>
      </c>
      <c r="G22" s="18" t="s">
        <v>172</v>
      </c>
      <c r="H22" s="18" t="s">
        <v>4</v>
      </c>
      <c r="I22" s="18" t="s">
        <v>58</v>
      </c>
      <c r="J22" s="46" t="s">
        <v>290</v>
      </c>
      <c r="K22" s="18" t="s">
        <v>58</v>
      </c>
      <c r="L22" s="70"/>
      <c r="M22" s="64"/>
      <c r="N22" s="65">
        <v>84584</v>
      </c>
      <c r="O22" s="66">
        <f>M22*N22</f>
        <v>0</v>
      </c>
      <c r="P22" s="22" t="s">
        <v>60</v>
      </c>
      <c r="Q22" s="22" t="s">
        <v>31</v>
      </c>
      <c r="R22" s="22" t="s">
        <v>119</v>
      </c>
      <c r="S22" s="64"/>
      <c r="T22" s="65">
        <v>15670</v>
      </c>
      <c r="U22" s="66">
        <f t="shared" si="2"/>
        <v>0</v>
      </c>
      <c r="V22" s="66">
        <f>O22+U22</f>
        <v>0</v>
      </c>
    </row>
    <row r="23" spans="1:23" ht="30" customHeight="1" x14ac:dyDescent="0.25">
      <c r="A23" s="61" t="s">
        <v>130</v>
      </c>
      <c r="B23" s="61" t="s">
        <v>378</v>
      </c>
      <c r="C23" s="61" t="s">
        <v>57</v>
      </c>
      <c r="D23" s="61" t="s">
        <v>57</v>
      </c>
      <c r="E23" s="62" t="s">
        <v>58</v>
      </c>
      <c r="F23" s="62" t="s">
        <v>58</v>
      </c>
      <c r="G23" s="18" t="s">
        <v>95</v>
      </c>
      <c r="H23" s="18" t="s">
        <v>4</v>
      </c>
      <c r="I23" s="18" t="s">
        <v>58</v>
      </c>
      <c r="J23" s="21" t="s">
        <v>95</v>
      </c>
      <c r="K23" s="18" t="s">
        <v>58</v>
      </c>
      <c r="L23" s="70"/>
      <c r="M23" s="22" t="s">
        <v>95</v>
      </c>
      <c r="N23" s="65">
        <v>21867</v>
      </c>
      <c r="O23" s="22" t="s">
        <v>95</v>
      </c>
      <c r="P23" s="22" t="s">
        <v>95</v>
      </c>
      <c r="Q23" s="22" t="s">
        <v>95</v>
      </c>
      <c r="R23" s="75" t="s">
        <v>95</v>
      </c>
      <c r="S23" s="64"/>
      <c r="T23" s="65">
        <v>10313</v>
      </c>
      <c r="U23" s="66">
        <f t="shared" si="2"/>
        <v>0</v>
      </c>
      <c r="V23" s="66">
        <f>U23</f>
        <v>0</v>
      </c>
    </row>
    <row r="24" spans="1:23" ht="30" customHeight="1" x14ac:dyDescent="0.25">
      <c r="A24" s="61" t="s">
        <v>128</v>
      </c>
      <c r="B24" s="61" t="s">
        <v>381</v>
      </c>
      <c r="C24" s="61" t="s">
        <v>58</v>
      </c>
      <c r="D24" s="61" t="s">
        <v>58</v>
      </c>
      <c r="E24" s="62" t="s">
        <v>57</v>
      </c>
      <c r="F24" s="62" t="s">
        <v>58</v>
      </c>
      <c r="G24" s="18" t="s">
        <v>172</v>
      </c>
      <c r="H24" s="18" t="s">
        <v>4</v>
      </c>
      <c r="I24" s="18" t="s">
        <v>58</v>
      </c>
      <c r="J24" s="46" t="s">
        <v>290</v>
      </c>
      <c r="K24" s="18" t="s">
        <v>58</v>
      </c>
      <c r="L24" s="70"/>
      <c r="M24" s="64"/>
      <c r="N24" s="65">
        <v>16935</v>
      </c>
      <c r="O24" s="66">
        <f>M24*N24</f>
        <v>0</v>
      </c>
      <c r="P24" s="65" t="s">
        <v>60</v>
      </c>
      <c r="Q24" s="65" t="s">
        <v>31</v>
      </c>
      <c r="R24" s="76" t="s">
        <v>119</v>
      </c>
      <c r="S24" s="64"/>
      <c r="T24" s="65">
        <v>15235</v>
      </c>
      <c r="U24" s="66">
        <f t="shared" si="2"/>
        <v>0</v>
      </c>
      <c r="V24" s="66">
        <f>O24+U24</f>
        <v>0</v>
      </c>
    </row>
    <row r="25" spans="1:23" ht="30" customHeight="1" x14ac:dyDescent="0.25">
      <c r="A25" s="61" t="s">
        <v>136</v>
      </c>
      <c r="B25" s="61" t="s">
        <v>378</v>
      </c>
      <c r="C25" s="61" t="s">
        <v>58</v>
      </c>
      <c r="D25" s="61" t="s">
        <v>58</v>
      </c>
      <c r="E25" s="62" t="s">
        <v>57</v>
      </c>
      <c r="F25" s="62" t="s">
        <v>58</v>
      </c>
      <c r="G25" s="18" t="s">
        <v>172</v>
      </c>
      <c r="H25" s="18" t="s">
        <v>4</v>
      </c>
      <c r="I25" s="18" t="s">
        <v>58</v>
      </c>
      <c r="J25" s="46" t="s">
        <v>290</v>
      </c>
      <c r="K25" s="18" t="s">
        <v>58</v>
      </c>
      <c r="L25" s="70"/>
      <c r="M25" s="64"/>
      <c r="N25" s="65">
        <v>1147</v>
      </c>
      <c r="O25" s="66">
        <f>M25*N25</f>
        <v>0</v>
      </c>
      <c r="P25" s="65" t="s">
        <v>60</v>
      </c>
      <c r="Q25" s="65" t="s">
        <v>31</v>
      </c>
      <c r="R25" s="76" t="s">
        <v>119</v>
      </c>
      <c r="S25" s="64"/>
      <c r="T25" s="65">
        <v>1122</v>
      </c>
      <c r="U25" s="66">
        <f t="shared" si="2"/>
        <v>0</v>
      </c>
      <c r="V25" s="66">
        <f>O25+U25</f>
        <v>0</v>
      </c>
    </row>
    <row r="26" spans="1:23" ht="30" customHeight="1" x14ac:dyDescent="0.25">
      <c r="A26" s="61" t="s">
        <v>131</v>
      </c>
      <c r="B26" s="61" t="s">
        <v>378</v>
      </c>
      <c r="C26" s="61" t="s">
        <v>58</v>
      </c>
      <c r="D26" s="61" t="s">
        <v>58</v>
      </c>
      <c r="E26" s="62" t="s">
        <v>57</v>
      </c>
      <c r="F26" s="62" t="s">
        <v>58</v>
      </c>
      <c r="G26" s="18" t="s">
        <v>172</v>
      </c>
      <c r="H26" s="18" t="s">
        <v>4</v>
      </c>
      <c r="I26" s="18" t="s">
        <v>58</v>
      </c>
      <c r="J26" s="46" t="s">
        <v>290</v>
      </c>
      <c r="K26" s="18" t="s">
        <v>58</v>
      </c>
      <c r="L26" s="70"/>
      <c r="M26" s="64"/>
      <c r="N26" s="65">
        <v>18267</v>
      </c>
      <c r="O26" s="66">
        <f>M26*N26</f>
        <v>0</v>
      </c>
      <c r="P26" s="65" t="s">
        <v>60</v>
      </c>
      <c r="Q26" s="65" t="s">
        <v>31</v>
      </c>
      <c r="R26" s="76" t="s">
        <v>119</v>
      </c>
      <c r="S26" s="64"/>
      <c r="T26" s="65">
        <v>12530</v>
      </c>
      <c r="U26" s="66">
        <f t="shared" si="2"/>
        <v>0</v>
      </c>
      <c r="V26" s="66">
        <f>O26+U26</f>
        <v>0</v>
      </c>
    </row>
    <row r="27" spans="1:23" ht="30" customHeight="1" x14ac:dyDescent="0.25">
      <c r="A27" s="8"/>
      <c r="B27" s="8"/>
      <c r="H27" s="77"/>
      <c r="I27" s="77"/>
      <c r="J27" s="77"/>
      <c r="K27" s="77"/>
      <c r="M27" s="77"/>
      <c r="N27" s="77"/>
      <c r="P27" s="77"/>
      <c r="R27" s="77"/>
      <c r="T27" s="173" t="s">
        <v>451</v>
      </c>
      <c r="U27" s="174"/>
      <c r="V27" s="123">
        <f>SUM(V4:V26)</f>
        <v>0</v>
      </c>
      <c r="W27" s="77"/>
    </row>
  </sheetData>
  <sheetProtection algorithmName="SHA-512" hashValue="k0BXSrlaXkNdfGn/pD3ze5HEoB4lac4eTL0PmCwAQSkPkD3h0ylhQtZoCL6LDoR7FGQjgvURnG4jAvykxQUxSA==" saltValue="At3/DZpzyVRlNMcWu1rsUg==" spinCount="100000" sheet="1" objects="1" scenarios="1"/>
  <mergeCells count="1">
    <mergeCell ref="T27:U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75" zoomScaleNormal="75" workbookViewId="0"/>
  </sheetViews>
  <sheetFormatPr defaultColWidth="9.140625" defaultRowHeight="15" x14ac:dyDescent="0.25"/>
  <cols>
    <col min="1" max="1" width="30.7109375" style="10" customWidth="1"/>
    <col min="2" max="2" width="25" style="10" customWidth="1"/>
    <col min="3" max="4" width="16.7109375" style="8" customWidth="1"/>
    <col min="5" max="6" width="16.7109375" style="23" customWidth="1"/>
    <col min="7" max="7" width="22.85546875" style="8" customWidth="1"/>
    <col min="8" max="9" width="24.85546875" style="8" customWidth="1"/>
    <col min="10" max="10" width="44.28515625" style="8" customWidth="1"/>
    <col min="11" max="11" width="13.140625" style="8" customWidth="1"/>
    <col min="12" max="12" width="23.140625" style="8" customWidth="1"/>
    <col min="13" max="13" width="18.7109375" style="8" customWidth="1"/>
    <col min="14" max="14" width="33.140625" style="8" bestFit="1" customWidth="1"/>
    <col min="15" max="19" width="23.28515625" style="8" customWidth="1"/>
    <col min="20" max="22" width="23.140625" style="8" customWidth="1"/>
    <col min="23" max="23" width="10.42578125" style="8" bestFit="1" customWidth="1"/>
    <col min="24" max="24" width="10.5703125" style="8" bestFit="1" customWidth="1"/>
    <col min="25" max="25" width="9.85546875" style="8" bestFit="1" customWidth="1"/>
    <col min="26" max="16384" width="9.140625" style="8"/>
  </cols>
  <sheetData>
    <row r="1" spans="1:21" s="5" customFormat="1" ht="15" customHeight="1" x14ac:dyDescent="0.25">
      <c r="A1" s="3" t="s">
        <v>217</v>
      </c>
      <c r="B1" s="31"/>
      <c r="C1" s="4"/>
      <c r="D1" s="4"/>
      <c r="E1" s="4"/>
      <c r="F1" s="4"/>
      <c r="G1" s="4"/>
      <c r="H1" s="4"/>
      <c r="I1" s="4"/>
      <c r="J1" s="17"/>
      <c r="K1" s="4"/>
      <c r="L1" s="4"/>
      <c r="M1" s="4"/>
      <c r="N1" s="4"/>
      <c r="O1" s="4"/>
      <c r="P1" s="4"/>
      <c r="Q1" s="4"/>
      <c r="R1" s="4"/>
      <c r="S1" s="4"/>
      <c r="T1" s="4"/>
      <c r="U1" s="4"/>
    </row>
    <row r="2" spans="1:21" ht="47.25" customHeight="1" x14ac:dyDescent="0.25">
      <c r="A2" s="11" t="s">
        <v>89</v>
      </c>
      <c r="B2" s="11"/>
      <c r="C2" s="7"/>
      <c r="D2" s="7"/>
      <c r="E2" s="7"/>
      <c r="F2" s="7"/>
      <c r="G2" s="7"/>
      <c r="H2" s="7"/>
      <c r="I2" s="7"/>
      <c r="J2" s="7"/>
      <c r="K2" s="7"/>
      <c r="L2" s="7"/>
      <c r="M2" s="7"/>
      <c r="N2" s="7"/>
      <c r="O2" s="147" t="s">
        <v>299</v>
      </c>
      <c r="P2" s="147"/>
      <c r="Q2" s="147"/>
      <c r="R2" s="147"/>
      <c r="S2" s="147"/>
      <c r="T2" s="146" t="s">
        <v>150</v>
      </c>
      <c r="U2" s="146" t="s">
        <v>149</v>
      </c>
    </row>
    <row r="3" spans="1:21" ht="30" customHeight="1" x14ac:dyDescent="0.25">
      <c r="A3" s="1" t="s">
        <v>0</v>
      </c>
      <c r="B3" s="1" t="s">
        <v>159</v>
      </c>
      <c r="C3" s="1" t="s">
        <v>71</v>
      </c>
      <c r="D3" s="1" t="s">
        <v>2</v>
      </c>
      <c r="E3" s="178" t="s">
        <v>18</v>
      </c>
      <c r="F3" s="178"/>
      <c r="G3" s="1" t="s">
        <v>6</v>
      </c>
      <c r="H3" s="179" t="s">
        <v>9</v>
      </c>
      <c r="I3" s="180"/>
      <c r="J3" s="1" t="s">
        <v>8</v>
      </c>
      <c r="K3" s="1" t="s">
        <v>115</v>
      </c>
      <c r="L3" s="1" t="s">
        <v>59</v>
      </c>
      <c r="M3" s="47" t="s">
        <v>1</v>
      </c>
      <c r="N3" s="47" t="s">
        <v>142</v>
      </c>
      <c r="O3" s="47" t="s">
        <v>152</v>
      </c>
      <c r="P3" s="47" t="s">
        <v>153</v>
      </c>
      <c r="Q3" s="47" t="s">
        <v>154</v>
      </c>
      <c r="R3" s="47" t="s">
        <v>155</v>
      </c>
      <c r="S3" s="47" t="s">
        <v>156</v>
      </c>
      <c r="T3" s="146"/>
      <c r="U3" s="146"/>
    </row>
    <row r="4" spans="1:21" ht="30" customHeight="1" x14ac:dyDescent="0.25">
      <c r="A4" s="29" t="s">
        <v>19</v>
      </c>
      <c r="B4" s="29">
        <v>2</v>
      </c>
      <c r="C4" s="29" t="s">
        <v>58</v>
      </c>
      <c r="D4" s="29" t="s">
        <v>4</v>
      </c>
      <c r="E4" s="175" t="s">
        <v>289</v>
      </c>
      <c r="F4" s="175"/>
      <c r="G4" s="78" t="s">
        <v>172</v>
      </c>
      <c r="H4" s="176" t="s">
        <v>253</v>
      </c>
      <c r="I4" s="177"/>
      <c r="J4" s="29" t="s">
        <v>61</v>
      </c>
      <c r="K4" s="29" t="s">
        <v>31</v>
      </c>
      <c r="L4" s="29" t="s">
        <v>60</v>
      </c>
      <c r="M4" s="72">
        <v>50000</v>
      </c>
      <c r="N4" s="79"/>
      <c r="O4" s="74"/>
      <c r="P4" s="74"/>
      <c r="Q4" s="74"/>
      <c r="R4" s="74"/>
      <c r="S4" s="74"/>
      <c r="T4" s="74"/>
      <c r="U4" s="80">
        <f t="shared" ref="U4:U7" si="0">(M4*20%)*O4+(M4*20%)*P4+(M4*20%)*Q4+(M4*20%)*R4+(M4*20%)*S4</f>
        <v>0</v>
      </c>
    </row>
    <row r="5" spans="1:21" ht="30" customHeight="1" x14ac:dyDescent="0.25">
      <c r="A5" s="29" t="s">
        <v>19</v>
      </c>
      <c r="B5" s="29">
        <v>8</v>
      </c>
      <c r="C5" s="29" t="s">
        <v>58</v>
      </c>
      <c r="D5" s="29" t="s">
        <v>4</v>
      </c>
      <c r="E5" s="175" t="s">
        <v>171</v>
      </c>
      <c r="F5" s="175"/>
      <c r="G5" s="78" t="s">
        <v>172</v>
      </c>
      <c r="H5" s="176" t="s">
        <v>251</v>
      </c>
      <c r="I5" s="177"/>
      <c r="J5" s="29" t="s">
        <v>61</v>
      </c>
      <c r="K5" s="29" t="s">
        <v>31</v>
      </c>
      <c r="L5" s="29" t="s">
        <v>60</v>
      </c>
      <c r="M5" s="72">
        <v>20000</v>
      </c>
      <c r="N5" s="79"/>
      <c r="O5" s="74"/>
      <c r="P5" s="74"/>
      <c r="Q5" s="74"/>
      <c r="R5" s="74"/>
      <c r="S5" s="74"/>
      <c r="T5" s="74"/>
      <c r="U5" s="80">
        <f>(M5*20%)*O5+(M5*20%)*P5+(M5*20%)*Q5+(M5*20%)*R5+(M5*20%)*S5</f>
        <v>0</v>
      </c>
    </row>
    <row r="6" spans="1:21" ht="30" customHeight="1" x14ac:dyDescent="0.25">
      <c r="A6" s="29" t="s">
        <v>267</v>
      </c>
      <c r="B6" s="29">
        <v>2</v>
      </c>
      <c r="C6" s="29" t="s">
        <v>58</v>
      </c>
      <c r="D6" s="29" t="s">
        <v>4</v>
      </c>
      <c r="E6" s="175" t="s">
        <v>290</v>
      </c>
      <c r="F6" s="175"/>
      <c r="G6" s="78" t="s">
        <v>172</v>
      </c>
      <c r="H6" s="176" t="s">
        <v>254</v>
      </c>
      <c r="I6" s="177"/>
      <c r="J6" s="29" t="s">
        <v>61</v>
      </c>
      <c r="K6" s="29" t="s">
        <v>31</v>
      </c>
      <c r="L6" s="29" t="s">
        <v>60</v>
      </c>
      <c r="M6" s="72">
        <v>20000</v>
      </c>
      <c r="N6" s="79"/>
      <c r="O6" s="74"/>
      <c r="P6" s="74"/>
      <c r="Q6" s="74"/>
      <c r="R6" s="74"/>
      <c r="S6" s="74"/>
      <c r="T6" s="74"/>
      <c r="U6" s="80">
        <f t="shared" si="0"/>
        <v>0</v>
      </c>
    </row>
    <row r="7" spans="1:21" ht="30" customHeight="1" x14ac:dyDescent="0.25">
      <c r="A7" s="29" t="s">
        <v>255</v>
      </c>
      <c r="B7" s="29">
        <v>2</v>
      </c>
      <c r="C7" s="29" t="s">
        <v>58</v>
      </c>
      <c r="D7" s="29" t="s">
        <v>4</v>
      </c>
      <c r="E7" s="175" t="s">
        <v>290</v>
      </c>
      <c r="F7" s="175"/>
      <c r="G7" s="29" t="s">
        <v>7</v>
      </c>
      <c r="H7" s="176" t="s">
        <v>251</v>
      </c>
      <c r="I7" s="177"/>
      <c r="J7" s="29" t="s">
        <v>61</v>
      </c>
      <c r="K7" s="29" t="s">
        <v>31</v>
      </c>
      <c r="L7" s="29" t="s">
        <v>60</v>
      </c>
      <c r="M7" s="72">
        <v>10000</v>
      </c>
      <c r="N7" s="79"/>
      <c r="O7" s="74"/>
      <c r="P7" s="74"/>
      <c r="Q7" s="74"/>
      <c r="R7" s="74"/>
      <c r="S7" s="74"/>
      <c r="T7" s="74"/>
      <c r="U7" s="80">
        <f t="shared" si="0"/>
        <v>0</v>
      </c>
    </row>
    <row r="8" spans="1:21" s="10" customFormat="1" ht="30" customHeight="1" x14ac:dyDescent="0.25">
      <c r="A8" s="9"/>
      <c r="B8" s="9"/>
      <c r="C8" s="9"/>
      <c r="D8" s="9"/>
      <c r="E8" s="35"/>
      <c r="F8" s="35"/>
      <c r="G8" s="9"/>
      <c r="H8" s="9"/>
      <c r="I8" s="9"/>
      <c r="J8" s="9"/>
      <c r="K8" s="9"/>
      <c r="L8" s="9"/>
      <c r="M8" s="9"/>
      <c r="N8" s="9"/>
      <c r="O8" s="16" t="s">
        <v>157</v>
      </c>
      <c r="P8" s="16"/>
      <c r="Q8" s="16"/>
      <c r="R8" s="9"/>
      <c r="S8" s="9"/>
      <c r="T8" s="47" t="s">
        <v>396</v>
      </c>
      <c r="U8" s="119">
        <f>SUM(U4:U7)</f>
        <v>0</v>
      </c>
    </row>
    <row r="9" spans="1:21" s="10" customFormat="1" ht="30" customHeight="1" x14ac:dyDescent="0.25">
      <c r="A9" s="11" t="s">
        <v>88</v>
      </c>
      <c r="B9" s="11"/>
      <c r="C9" s="6"/>
      <c r="D9" s="6"/>
      <c r="E9" s="36"/>
      <c r="F9" s="36"/>
      <c r="G9" s="6"/>
      <c r="H9" s="6"/>
      <c r="I9" s="6"/>
      <c r="J9" s="6"/>
      <c r="K9" s="6"/>
      <c r="L9" s="6"/>
      <c r="M9" s="6"/>
      <c r="N9" s="6"/>
      <c r="O9" s="6"/>
      <c r="P9" s="6"/>
      <c r="Q9" s="6"/>
      <c r="R9" s="6"/>
      <c r="S9" s="6"/>
      <c r="T9" s="6"/>
      <c r="U9" s="6"/>
    </row>
    <row r="10" spans="1:21" ht="30" customHeight="1" x14ac:dyDescent="0.25">
      <c r="A10" s="1" t="s">
        <v>0</v>
      </c>
      <c r="B10" s="1" t="s">
        <v>159</v>
      </c>
      <c r="C10" s="1" t="s">
        <v>71</v>
      </c>
      <c r="D10" s="1" t="s">
        <v>2</v>
      </c>
      <c r="E10" s="178" t="s">
        <v>18</v>
      </c>
      <c r="F10" s="178"/>
      <c r="G10" s="1" t="s">
        <v>6</v>
      </c>
      <c r="H10" s="179" t="s">
        <v>9</v>
      </c>
      <c r="I10" s="180"/>
      <c r="J10" s="1" t="s">
        <v>8</v>
      </c>
      <c r="K10" s="1" t="s">
        <v>115</v>
      </c>
      <c r="L10" s="1" t="s">
        <v>59</v>
      </c>
      <c r="M10" s="47" t="s">
        <v>346</v>
      </c>
      <c r="N10" s="47" t="s">
        <v>142</v>
      </c>
      <c r="O10" s="47" t="s">
        <v>344</v>
      </c>
      <c r="P10" s="47" t="s">
        <v>347</v>
      </c>
      <c r="Q10" s="47" t="s">
        <v>345</v>
      </c>
      <c r="R10" s="13"/>
      <c r="S10" s="10"/>
    </row>
    <row r="11" spans="1:21" ht="30" customHeight="1" x14ac:dyDescent="0.25">
      <c r="A11" s="181" t="s">
        <v>20</v>
      </c>
      <c r="B11" s="29">
        <v>2</v>
      </c>
      <c r="C11" s="29" t="s">
        <v>58</v>
      </c>
      <c r="D11" s="29" t="s">
        <v>22</v>
      </c>
      <c r="E11" s="175" t="s">
        <v>174</v>
      </c>
      <c r="F11" s="175"/>
      <c r="G11" s="29" t="s">
        <v>7</v>
      </c>
      <c r="H11" s="175" t="s">
        <v>268</v>
      </c>
      <c r="I11" s="175"/>
      <c r="J11" s="184" t="s">
        <v>271</v>
      </c>
      <c r="K11" s="181" t="s">
        <v>31</v>
      </c>
      <c r="L11" s="181" t="s">
        <v>60</v>
      </c>
      <c r="M11" s="29">
        <v>5000</v>
      </c>
      <c r="N11" s="79"/>
      <c r="O11" s="74"/>
      <c r="P11" s="184">
        <v>5000</v>
      </c>
      <c r="Q11" s="187"/>
      <c r="R11" s="15"/>
      <c r="S11" s="10"/>
    </row>
    <row r="12" spans="1:21" ht="30" customHeight="1" x14ac:dyDescent="0.25">
      <c r="A12" s="182"/>
      <c r="B12" s="29">
        <v>1</v>
      </c>
      <c r="C12" s="29" t="s">
        <v>57</v>
      </c>
      <c r="D12" s="29" t="s">
        <v>22</v>
      </c>
      <c r="E12" s="175" t="s">
        <v>174</v>
      </c>
      <c r="F12" s="175"/>
      <c r="G12" s="29" t="s">
        <v>7</v>
      </c>
      <c r="H12" s="175" t="s">
        <v>269</v>
      </c>
      <c r="I12" s="175"/>
      <c r="J12" s="185"/>
      <c r="K12" s="182"/>
      <c r="L12" s="182"/>
      <c r="M12" s="29">
        <v>5000</v>
      </c>
      <c r="N12" s="79"/>
      <c r="O12" s="74"/>
      <c r="P12" s="185"/>
      <c r="Q12" s="187"/>
      <c r="R12" s="15"/>
      <c r="S12" s="10"/>
    </row>
    <row r="13" spans="1:21" ht="30" customHeight="1" x14ac:dyDescent="0.25">
      <c r="A13" s="183"/>
      <c r="B13" s="29">
        <v>2</v>
      </c>
      <c r="C13" s="29" t="s">
        <v>58</v>
      </c>
      <c r="D13" s="29" t="s">
        <v>4</v>
      </c>
      <c r="E13" s="175" t="s">
        <v>174</v>
      </c>
      <c r="F13" s="175"/>
      <c r="G13" s="29" t="s">
        <v>172</v>
      </c>
      <c r="H13" s="175" t="s">
        <v>270</v>
      </c>
      <c r="I13" s="175"/>
      <c r="J13" s="186"/>
      <c r="K13" s="183"/>
      <c r="L13" s="183"/>
      <c r="M13" s="29">
        <v>5000</v>
      </c>
      <c r="N13" s="79"/>
      <c r="O13" s="74"/>
      <c r="P13" s="186"/>
      <c r="Q13" s="187"/>
      <c r="R13" s="15"/>
      <c r="S13" s="10"/>
    </row>
    <row r="14" spans="1:21" ht="30" customHeight="1" x14ac:dyDescent="0.25">
      <c r="A14" s="181" t="s">
        <v>21</v>
      </c>
      <c r="B14" s="29">
        <v>32</v>
      </c>
      <c r="C14" s="29" t="s">
        <v>58</v>
      </c>
      <c r="D14" s="29" t="s">
        <v>4</v>
      </c>
      <c r="E14" s="175" t="s">
        <v>174</v>
      </c>
      <c r="F14" s="175"/>
      <c r="G14" s="29" t="s">
        <v>172</v>
      </c>
      <c r="H14" s="175" t="s">
        <v>295</v>
      </c>
      <c r="I14" s="175"/>
      <c r="J14" s="184" t="s">
        <v>275</v>
      </c>
      <c r="K14" s="181" t="s">
        <v>23</v>
      </c>
      <c r="L14" s="181" t="s">
        <v>60</v>
      </c>
      <c r="M14" s="29">
        <v>5000</v>
      </c>
      <c r="N14" s="81"/>
      <c r="O14" s="74"/>
      <c r="P14" s="181">
        <v>5000</v>
      </c>
      <c r="Q14" s="187"/>
      <c r="S14" s="24"/>
    </row>
    <row r="15" spans="1:21" ht="30" customHeight="1" x14ac:dyDescent="0.25">
      <c r="A15" s="182"/>
      <c r="B15" s="29">
        <v>4</v>
      </c>
      <c r="C15" s="29" t="s">
        <v>58</v>
      </c>
      <c r="D15" s="29" t="s">
        <v>4</v>
      </c>
      <c r="E15" s="175" t="s">
        <v>174</v>
      </c>
      <c r="F15" s="175"/>
      <c r="G15" s="29" t="s">
        <v>172</v>
      </c>
      <c r="H15" s="188" t="s">
        <v>273</v>
      </c>
      <c r="I15" s="188"/>
      <c r="J15" s="182"/>
      <c r="K15" s="182"/>
      <c r="L15" s="182"/>
      <c r="M15" s="29">
        <v>5000</v>
      </c>
      <c r="N15" s="81"/>
      <c r="O15" s="74"/>
      <c r="P15" s="182"/>
      <c r="Q15" s="187"/>
      <c r="S15" s="24"/>
    </row>
    <row r="16" spans="1:21" ht="30" customHeight="1" x14ac:dyDescent="0.25">
      <c r="A16" s="183"/>
      <c r="B16" s="29">
        <v>1</v>
      </c>
      <c r="C16" s="29" t="s">
        <v>57</v>
      </c>
      <c r="D16" s="29" t="s">
        <v>23</v>
      </c>
      <c r="E16" s="175" t="s">
        <v>291</v>
      </c>
      <c r="F16" s="175"/>
      <c r="G16" s="29" t="s">
        <v>12</v>
      </c>
      <c r="H16" s="188" t="s">
        <v>272</v>
      </c>
      <c r="I16" s="188"/>
      <c r="J16" s="183"/>
      <c r="K16" s="183"/>
      <c r="L16" s="183"/>
      <c r="M16" s="29">
        <v>5000</v>
      </c>
      <c r="N16" s="81"/>
      <c r="O16" s="74"/>
      <c r="P16" s="183"/>
      <c r="Q16" s="187"/>
      <c r="S16" s="24"/>
    </row>
    <row r="17" spans="1:22" ht="30" customHeight="1" x14ac:dyDescent="0.25">
      <c r="A17" s="181" t="s">
        <v>284</v>
      </c>
      <c r="B17" s="29">
        <v>4</v>
      </c>
      <c r="C17" s="29" t="s">
        <v>58</v>
      </c>
      <c r="D17" s="29" t="s">
        <v>4</v>
      </c>
      <c r="E17" s="175" t="s">
        <v>174</v>
      </c>
      <c r="F17" s="175"/>
      <c r="G17" s="78" t="s">
        <v>278</v>
      </c>
      <c r="H17" s="188" t="s">
        <v>277</v>
      </c>
      <c r="I17" s="188"/>
      <c r="J17" s="184" t="s">
        <v>276</v>
      </c>
      <c r="K17" s="181" t="s">
        <v>31</v>
      </c>
      <c r="L17" s="181" t="s">
        <v>60</v>
      </c>
      <c r="M17" s="181">
        <v>185</v>
      </c>
      <c r="N17" s="81"/>
      <c r="O17" s="74"/>
      <c r="P17" s="181">
        <v>185</v>
      </c>
      <c r="Q17" s="187"/>
      <c r="S17" s="25"/>
    </row>
    <row r="18" spans="1:22" ht="30" customHeight="1" x14ac:dyDescent="0.25">
      <c r="A18" s="183"/>
      <c r="B18" s="29">
        <v>2</v>
      </c>
      <c r="C18" s="29" t="s">
        <v>58</v>
      </c>
      <c r="D18" s="29" t="s">
        <v>4</v>
      </c>
      <c r="E18" s="175" t="s">
        <v>174</v>
      </c>
      <c r="F18" s="175"/>
      <c r="G18" s="29" t="s">
        <v>172</v>
      </c>
      <c r="H18" s="188" t="s">
        <v>274</v>
      </c>
      <c r="I18" s="188"/>
      <c r="J18" s="186"/>
      <c r="K18" s="183"/>
      <c r="L18" s="183"/>
      <c r="M18" s="183"/>
      <c r="N18" s="81"/>
      <c r="O18" s="74"/>
      <c r="P18" s="183"/>
      <c r="Q18" s="187"/>
      <c r="S18" s="25"/>
    </row>
    <row r="19" spans="1:22" ht="30" customHeight="1" x14ac:dyDescent="0.25">
      <c r="A19" s="181" t="s">
        <v>285</v>
      </c>
      <c r="B19" s="29">
        <v>4</v>
      </c>
      <c r="C19" s="29" t="s">
        <v>58</v>
      </c>
      <c r="D19" s="29" t="s">
        <v>22</v>
      </c>
      <c r="E19" s="175" t="s">
        <v>174</v>
      </c>
      <c r="F19" s="175"/>
      <c r="G19" s="29" t="s">
        <v>7</v>
      </c>
      <c r="H19" s="188" t="s">
        <v>277</v>
      </c>
      <c r="I19" s="188"/>
      <c r="J19" s="184" t="s">
        <v>293</v>
      </c>
      <c r="K19" s="181" t="s">
        <v>31</v>
      </c>
      <c r="L19" s="181" t="s">
        <v>60</v>
      </c>
      <c r="M19" s="181">
        <v>712</v>
      </c>
      <c r="N19" s="81"/>
      <c r="O19" s="74"/>
      <c r="P19" s="181">
        <v>712</v>
      </c>
      <c r="Q19" s="187"/>
      <c r="R19" s="15"/>
      <c r="S19" s="10"/>
    </row>
    <row r="20" spans="1:22" ht="30" customHeight="1" x14ac:dyDescent="0.25">
      <c r="A20" s="182"/>
      <c r="B20" s="29">
        <v>2</v>
      </c>
      <c r="C20" s="29" t="s">
        <v>58</v>
      </c>
      <c r="D20" s="29" t="s">
        <v>22</v>
      </c>
      <c r="E20" s="175" t="s">
        <v>174</v>
      </c>
      <c r="F20" s="175"/>
      <c r="G20" s="29" t="s">
        <v>7</v>
      </c>
      <c r="H20" s="188" t="s">
        <v>168</v>
      </c>
      <c r="I20" s="188"/>
      <c r="J20" s="185"/>
      <c r="K20" s="182"/>
      <c r="L20" s="182"/>
      <c r="M20" s="182"/>
      <c r="N20" s="81"/>
      <c r="O20" s="74"/>
      <c r="P20" s="182"/>
      <c r="Q20" s="187"/>
      <c r="R20" s="15"/>
      <c r="S20" s="10"/>
    </row>
    <row r="21" spans="1:22" ht="30" customHeight="1" x14ac:dyDescent="0.25">
      <c r="A21" s="183"/>
      <c r="B21" s="29">
        <v>2</v>
      </c>
      <c r="C21" s="29" t="s">
        <v>58</v>
      </c>
      <c r="D21" s="29" t="s">
        <v>4</v>
      </c>
      <c r="E21" s="175" t="s">
        <v>174</v>
      </c>
      <c r="F21" s="175"/>
      <c r="G21" s="29" t="s">
        <v>172</v>
      </c>
      <c r="H21" s="188" t="s">
        <v>274</v>
      </c>
      <c r="I21" s="188"/>
      <c r="J21" s="186"/>
      <c r="K21" s="183"/>
      <c r="L21" s="183"/>
      <c r="M21" s="183"/>
      <c r="N21" s="81"/>
      <c r="O21" s="74"/>
      <c r="P21" s="183"/>
      <c r="Q21" s="187"/>
      <c r="R21" s="15"/>
      <c r="S21" s="10"/>
    </row>
    <row r="22" spans="1:22" ht="30" customHeight="1" x14ac:dyDescent="0.25">
      <c r="A22" s="181" t="s">
        <v>286</v>
      </c>
      <c r="B22" s="181">
        <v>1</v>
      </c>
      <c r="C22" s="181" t="s">
        <v>57</v>
      </c>
      <c r="D22" s="181" t="s">
        <v>4</v>
      </c>
      <c r="E22" s="175" t="s">
        <v>174</v>
      </c>
      <c r="F22" s="175"/>
      <c r="G22" s="181" t="s">
        <v>172</v>
      </c>
      <c r="H22" s="175" t="s">
        <v>296</v>
      </c>
      <c r="I22" s="175"/>
      <c r="J22" s="78" t="s">
        <v>294</v>
      </c>
      <c r="K22" s="20" t="s">
        <v>252</v>
      </c>
      <c r="L22" s="82" t="s">
        <v>60</v>
      </c>
      <c r="M22" s="29">
        <v>371</v>
      </c>
      <c r="N22" s="81"/>
      <c r="O22" s="74"/>
      <c r="P22" s="29">
        <v>371</v>
      </c>
      <c r="Q22" s="187"/>
      <c r="R22" s="15"/>
      <c r="S22" s="10"/>
      <c r="U22" s="24"/>
      <c r="V22" s="24"/>
    </row>
    <row r="23" spans="1:22" ht="30" customHeight="1" x14ac:dyDescent="0.25">
      <c r="A23" s="183"/>
      <c r="B23" s="183"/>
      <c r="C23" s="183"/>
      <c r="D23" s="183"/>
      <c r="E23" s="175"/>
      <c r="F23" s="175"/>
      <c r="G23" s="183"/>
      <c r="H23" s="175"/>
      <c r="I23" s="175"/>
      <c r="J23" s="83" t="s">
        <v>281</v>
      </c>
      <c r="K23" s="20" t="s">
        <v>279</v>
      </c>
      <c r="L23" s="82" t="s">
        <v>60</v>
      </c>
      <c r="M23" s="29">
        <v>29</v>
      </c>
      <c r="N23" s="81"/>
      <c r="O23" s="74"/>
      <c r="P23" s="29">
        <v>1</v>
      </c>
      <c r="Q23" s="187"/>
      <c r="R23" s="15"/>
      <c r="S23" s="10"/>
      <c r="U23" s="24"/>
      <c r="V23" s="24"/>
    </row>
    <row r="24" spans="1:22" ht="30" customHeight="1" x14ac:dyDescent="0.25">
      <c r="A24" s="184" t="s">
        <v>287</v>
      </c>
      <c r="B24" s="181">
        <v>1</v>
      </c>
      <c r="C24" s="181" t="s">
        <v>57</v>
      </c>
      <c r="D24" s="181" t="s">
        <v>4</v>
      </c>
      <c r="E24" s="175" t="s">
        <v>174</v>
      </c>
      <c r="F24" s="175"/>
      <c r="G24" s="181" t="s">
        <v>172</v>
      </c>
      <c r="H24" s="175" t="s">
        <v>297</v>
      </c>
      <c r="I24" s="175"/>
      <c r="J24" s="78" t="s">
        <v>294</v>
      </c>
      <c r="K24" s="20" t="s">
        <v>252</v>
      </c>
      <c r="L24" s="82" t="s">
        <v>60</v>
      </c>
      <c r="M24" s="29">
        <v>334</v>
      </c>
      <c r="N24" s="81"/>
      <c r="O24" s="74"/>
      <c r="P24" s="29">
        <v>334</v>
      </c>
      <c r="Q24" s="187"/>
      <c r="R24" s="15"/>
      <c r="S24" s="10"/>
      <c r="U24" s="24"/>
      <c r="V24" s="24"/>
    </row>
    <row r="25" spans="1:22" ht="30" customHeight="1" x14ac:dyDescent="0.25">
      <c r="A25" s="182"/>
      <c r="B25" s="182"/>
      <c r="C25" s="182"/>
      <c r="D25" s="182"/>
      <c r="E25" s="175"/>
      <c r="F25" s="175"/>
      <c r="G25" s="182"/>
      <c r="H25" s="175"/>
      <c r="I25" s="175"/>
      <c r="J25" s="78" t="s">
        <v>280</v>
      </c>
      <c r="K25" s="20" t="s">
        <v>279</v>
      </c>
      <c r="L25" s="190" t="s">
        <v>60</v>
      </c>
      <c r="M25" s="29">
        <v>334</v>
      </c>
      <c r="N25" s="81"/>
      <c r="O25" s="74"/>
      <c r="P25" s="29">
        <v>1</v>
      </c>
      <c r="Q25" s="187"/>
      <c r="R25" s="15"/>
      <c r="S25" s="10"/>
      <c r="U25" s="33"/>
      <c r="V25" s="33"/>
    </row>
    <row r="26" spans="1:22" ht="30" customHeight="1" x14ac:dyDescent="0.25">
      <c r="A26" s="183"/>
      <c r="B26" s="183"/>
      <c r="C26" s="183"/>
      <c r="D26" s="183"/>
      <c r="E26" s="175"/>
      <c r="F26" s="175"/>
      <c r="G26" s="183"/>
      <c r="H26" s="175"/>
      <c r="I26" s="175"/>
      <c r="J26" s="83" t="s">
        <v>281</v>
      </c>
      <c r="K26" s="20" t="s">
        <v>279</v>
      </c>
      <c r="L26" s="191"/>
      <c r="M26" s="29">
        <v>132</v>
      </c>
      <c r="N26" s="81"/>
      <c r="O26" s="74"/>
      <c r="P26" s="29">
        <v>1</v>
      </c>
      <c r="Q26" s="187"/>
      <c r="R26" s="15"/>
      <c r="S26" s="10"/>
      <c r="T26" s="10"/>
      <c r="U26" s="10"/>
      <c r="V26" s="10"/>
    </row>
    <row r="27" spans="1:22" ht="30" customHeight="1" x14ac:dyDescent="0.25">
      <c r="A27" s="78" t="s">
        <v>288</v>
      </c>
      <c r="B27" s="29">
        <v>1</v>
      </c>
      <c r="C27" s="29" t="s">
        <v>57</v>
      </c>
      <c r="D27" s="29" t="s">
        <v>23</v>
      </c>
      <c r="E27" s="175" t="s">
        <v>291</v>
      </c>
      <c r="F27" s="175"/>
      <c r="G27" s="29" t="s">
        <v>172</v>
      </c>
      <c r="H27" s="175" t="s">
        <v>283</v>
      </c>
      <c r="I27" s="175"/>
      <c r="J27" s="29" t="s">
        <v>282</v>
      </c>
      <c r="K27" s="20" t="s">
        <v>279</v>
      </c>
      <c r="L27" s="29" t="s">
        <v>60</v>
      </c>
      <c r="M27" s="29">
        <v>2000</v>
      </c>
      <c r="N27" s="81"/>
      <c r="O27" s="74"/>
      <c r="P27" s="29">
        <v>1</v>
      </c>
      <c r="Q27" s="74"/>
      <c r="R27" s="15"/>
      <c r="S27" s="10"/>
      <c r="T27" s="10"/>
      <c r="U27" s="10"/>
      <c r="V27" s="10"/>
    </row>
    <row r="28" spans="1:22" s="10" customFormat="1" ht="30" customHeight="1" x14ac:dyDescent="0.25">
      <c r="A28" s="9"/>
      <c r="B28" s="9"/>
      <c r="C28" s="9"/>
      <c r="D28" s="9"/>
      <c r="E28" s="35"/>
      <c r="F28" s="35"/>
      <c r="G28" s="9"/>
      <c r="H28" s="9"/>
      <c r="I28" s="9"/>
      <c r="J28" s="9"/>
      <c r="K28" s="9"/>
      <c r="L28" s="9"/>
      <c r="M28" s="9"/>
      <c r="N28" s="84" t="s">
        <v>397</v>
      </c>
      <c r="O28" s="85">
        <f>SUM(O11:O27)</f>
        <v>0</v>
      </c>
      <c r="P28" s="84" t="s">
        <v>398</v>
      </c>
      <c r="Q28" s="85">
        <f>SUM(Q11:Q27)</f>
        <v>0</v>
      </c>
      <c r="R28" s="32"/>
      <c r="U28" s="34"/>
      <c r="V28" s="15"/>
    </row>
    <row r="29" spans="1:22" ht="30" customHeight="1" x14ac:dyDescent="0.25">
      <c r="L29" s="178" t="s">
        <v>396</v>
      </c>
      <c r="M29" s="178"/>
      <c r="N29" s="189">
        <f>O28+Q28</f>
        <v>0</v>
      </c>
      <c r="O29" s="189"/>
      <c r="P29" s="189"/>
      <c r="Q29" s="189"/>
    </row>
    <row r="30" spans="1:22" ht="26.25" x14ac:dyDescent="0.25">
      <c r="A30" s="150" t="s">
        <v>161</v>
      </c>
      <c r="B30" s="151"/>
    </row>
    <row r="31" spans="1:22" ht="26.25" x14ac:dyDescent="0.25">
      <c r="A31" s="152">
        <f>SUM(U8+N29)</f>
        <v>0</v>
      </c>
      <c r="B31" s="153"/>
    </row>
  </sheetData>
  <sheetProtection algorithmName="SHA-512" hashValue="LtuG55p3eh3AuZYEGT3RXmuKFTwQVs3qijDSj8ztn6ZObNILZD6wFILOy/M6o2ZMhFgs6NK/pos46JGSW3B6dQ==" saltValue="nkFBpZIgq6SOdEB1vdkmRw==" spinCount="100000" sheet="1" objects="1" scenarios="1"/>
  <mergeCells count="86">
    <mergeCell ref="A31:B31"/>
    <mergeCell ref="A30:B30"/>
    <mergeCell ref="L25:L26"/>
    <mergeCell ref="E27:F27"/>
    <mergeCell ref="H27:I27"/>
    <mergeCell ref="L29:M29"/>
    <mergeCell ref="G24:G26"/>
    <mergeCell ref="H24:I26"/>
    <mergeCell ref="A24:A26"/>
    <mergeCell ref="B24:B26"/>
    <mergeCell ref="C24:C26"/>
    <mergeCell ref="D24:D26"/>
    <mergeCell ref="E24:F26"/>
    <mergeCell ref="A22:A23"/>
    <mergeCell ref="B22:B23"/>
    <mergeCell ref="C22:C23"/>
    <mergeCell ref="D22:D23"/>
    <mergeCell ref="E22:F23"/>
    <mergeCell ref="P19:P21"/>
    <mergeCell ref="Q19:Q21"/>
    <mergeCell ref="N29:Q29"/>
    <mergeCell ref="H22:I23"/>
    <mergeCell ref="Q22:Q23"/>
    <mergeCell ref="H20:I20"/>
    <mergeCell ref="Q24:Q26"/>
    <mergeCell ref="E21:F21"/>
    <mergeCell ref="H21:I21"/>
    <mergeCell ref="M17:M18"/>
    <mergeCell ref="G22:G23"/>
    <mergeCell ref="L19:L21"/>
    <mergeCell ref="M19:M21"/>
    <mergeCell ref="P17:P18"/>
    <mergeCell ref="Q17:Q18"/>
    <mergeCell ref="E18:F18"/>
    <mergeCell ref="H18:I18"/>
    <mergeCell ref="A19:A21"/>
    <mergeCell ref="E19:F19"/>
    <mergeCell ref="H19:I19"/>
    <mergeCell ref="J19:J21"/>
    <mergeCell ref="K19:K21"/>
    <mergeCell ref="A17:A18"/>
    <mergeCell ref="E17:F17"/>
    <mergeCell ref="H17:I17"/>
    <mergeCell ref="J17:J18"/>
    <mergeCell ref="K17:K18"/>
    <mergeCell ref="L17:L18"/>
    <mergeCell ref="E20:F20"/>
    <mergeCell ref="P14:P16"/>
    <mergeCell ref="Q14:Q16"/>
    <mergeCell ref="E15:F15"/>
    <mergeCell ref="H15:I15"/>
    <mergeCell ref="E16:F16"/>
    <mergeCell ref="H16:I16"/>
    <mergeCell ref="L14:L16"/>
    <mergeCell ref="A14:A16"/>
    <mergeCell ref="E14:F14"/>
    <mergeCell ref="H14:I14"/>
    <mergeCell ref="J14:J16"/>
    <mergeCell ref="K14:K16"/>
    <mergeCell ref="K11:K13"/>
    <mergeCell ref="L11:L13"/>
    <mergeCell ref="P11:P13"/>
    <mergeCell ref="Q11:Q13"/>
    <mergeCell ref="E12:F12"/>
    <mergeCell ref="H12:I12"/>
    <mergeCell ref="E13:F13"/>
    <mergeCell ref="H13:I13"/>
    <mergeCell ref="J11:J13"/>
    <mergeCell ref="E10:F10"/>
    <mergeCell ref="H10:I10"/>
    <mergeCell ref="A11:A13"/>
    <mergeCell ref="E11:F11"/>
    <mergeCell ref="H11:I11"/>
    <mergeCell ref="E5:F5"/>
    <mergeCell ref="H5:I5"/>
    <mergeCell ref="E6:F6"/>
    <mergeCell ref="H6:I6"/>
    <mergeCell ref="E7:F7"/>
    <mergeCell ref="H7:I7"/>
    <mergeCell ref="E4:F4"/>
    <mergeCell ref="H4:I4"/>
    <mergeCell ref="O2:S2"/>
    <mergeCell ref="T2:T3"/>
    <mergeCell ref="U2:U3"/>
    <mergeCell ref="E3:F3"/>
    <mergeCell ref="H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75" zoomScaleNormal="75" workbookViewId="0"/>
  </sheetViews>
  <sheetFormatPr defaultColWidth="9.140625" defaultRowHeight="14.25" x14ac:dyDescent="0.25"/>
  <cols>
    <col min="1" max="1" width="28.5703125" style="98" customWidth="1"/>
    <col min="2" max="2" width="17.85546875" style="96" customWidth="1"/>
    <col min="3" max="5" width="17.28515625" style="96" customWidth="1"/>
    <col min="6" max="6" width="27.42578125" style="96" customWidth="1"/>
    <col min="7" max="7" width="33.140625" style="96" customWidth="1"/>
    <col min="8" max="12" width="17.28515625" style="96" customWidth="1"/>
    <col min="13" max="13" width="35.140625" style="96" customWidth="1"/>
    <col min="14" max="15" width="17.28515625" style="96" customWidth="1"/>
    <col min="16" max="16384" width="9.140625" style="96"/>
  </cols>
  <sheetData>
    <row r="1" spans="1:15" ht="15" x14ac:dyDescent="0.25">
      <c r="A1" s="3" t="s">
        <v>399</v>
      </c>
    </row>
    <row r="2" spans="1:15" ht="15" x14ac:dyDescent="0.25">
      <c r="A2" s="31"/>
    </row>
    <row r="3" spans="1:15" ht="45.75" customHeight="1" x14ac:dyDescent="0.25">
      <c r="A3" s="194" t="s">
        <v>403</v>
      </c>
      <c r="B3" s="194" t="s">
        <v>404</v>
      </c>
      <c r="C3" s="194" t="s">
        <v>405</v>
      </c>
      <c r="D3" s="194"/>
      <c r="E3" s="194"/>
      <c r="F3" s="194" t="s">
        <v>406</v>
      </c>
      <c r="G3" s="195" t="s">
        <v>407</v>
      </c>
      <c r="H3" s="195" t="s">
        <v>408</v>
      </c>
      <c r="I3" s="194" t="s">
        <v>444</v>
      </c>
      <c r="J3" s="194" t="s">
        <v>409</v>
      </c>
      <c r="K3" s="194" t="s">
        <v>445</v>
      </c>
      <c r="L3" s="194" t="s">
        <v>410</v>
      </c>
      <c r="M3" s="194" t="s">
        <v>411</v>
      </c>
      <c r="N3" s="197" t="s">
        <v>412</v>
      </c>
      <c r="O3" s="194" t="s">
        <v>413</v>
      </c>
    </row>
    <row r="4" spans="1:15" ht="15.75" customHeight="1" x14ac:dyDescent="0.25">
      <c r="A4" s="194"/>
      <c r="B4" s="194"/>
      <c r="C4" s="97" t="s">
        <v>414</v>
      </c>
      <c r="D4" s="97" t="s">
        <v>246</v>
      </c>
      <c r="E4" s="97" t="s">
        <v>415</v>
      </c>
      <c r="F4" s="194"/>
      <c r="G4" s="196"/>
      <c r="H4" s="196"/>
      <c r="I4" s="194"/>
      <c r="J4" s="194"/>
      <c r="K4" s="194"/>
      <c r="L4" s="194"/>
      <c r="M4" s="194"/>
      <c r="N4" s="197"/>
      <c r="O4" s="194"/>
    </row>
    <row r="5" spans="1:15" ht="30" customHeight="1" x14ac:dyDescent="0.25">
      <c r="A5" s="49" t="s">
        <v>416</v>
      </c>
      <c r="B5" s="89">
        <v>13</v>
      </c>
      <c r="C5" s="89">
        <v>228626</v>
      </c>
      <c r="D5" s="89">
        <v>0</v>
      </c>
      <c r="E5" s="89">
        <f>SUM(C5:D5)</f>
        <v>228626</v>
      </c>
      <c r="F5" s="49" t="s">
        <v>417</v>
      </c>
      <c r="G5" s="213"/>
      <c r="H5" s="214"/>
      <c r="I5" s="215"/>
      <c r="J5" s="215"/>
      <c r="K5" s="215"/>
      <c r="L5" s="215"/>
      <c r="M5" s="89" t="s">
        <v>418</v>
      </c>
      <c r="N5" s="216"/>
      <c r="O5" s="93">
        <f>B5*N5</f>
        <v>0</v>
      </c>
    </row>
    <row r="6" spans="1:15" ht="30" customHeight="1" x14ac:dyDescent="0.25">
      <c r="A6" s="49" t="s">
        <v>419</v>
      </c>
      <c r="B6" s="89">
        <v>2</v>
      </c>
      <c r="C6" s="89">
        <v>317305</v>
      </c>
      <c r="D6" s="89">
        <v>0</v>
      </c>
      <c r="E6" s="89">
        <f t="shared" ref="E6:E13" si="0">SUM(C6:D6)</f>
        <v>317305</v>
      </c>
      <c r="F6" s="49" t="s">
        <v>420</v>
      </c>
      <c r="G6" s="213"/>
      <c r="H6" s="214"/>
      <c r="I6" s="215"/>
      <c r="J6" s="215"/>
      <c r="K6" s="215"/>
      <c r="L6" s="215"/>
      <c r="M6" s="89" t="s">
        <v>418</v>
      </c>
      <c r="N6" s="216"/>
      <c r="O6" s="93">
        <f t="shared" ref="O6:O13" si="1">B6*N6</f>
        <v>0</v>
      </c>
    </row>
    <row r="7" spans="1:15" ht="30" customHeight="1" x14ac:dyDescent="0.25">
      <c r="A7" s="49" t="s">
        <v>421</v>
      </c>
      <c r="B7" s="89">
        <v>1</v>
      </c>
      <c r="C7" s="89">
        <v>770655</v>
      </c>
      <c r="D7" s="89">
        <v>0</v>
      </c>
      <c r="E7" s="89">
        <f t="shared" si="0"/>
        <v>770655</v>
      </c>
      <c r="F7" s="49" t="s">
        <v>422</v>
      </c>
      <c r="G7" s="213"/>
      <c r="H7" s="214"/>
      <c r="I7" s="215"/>
      <c r="J7" s="215"/>
      <c r="K7" s="215"/>
      <c r="L7" s="215"/>
      <c r="M7" s="89" t="s">
        <v>418</v>
      </c>
      <c r="N7" s="216"/>
      <c r="O7" s="93">
        <f t="shared" si="1"/>
        <v>0</v>
      </c>
    </row>
    <row r="8" spans="1:15" ht="30" customHeight="1" x14ac:dyDescent="0.25">
      <c r="A8" s="49" t="s">
        <v>423</v>
      </c>
      <c r="B8" s="89">
        <v>10</v>
      </c>
      <c r="C8" s="89">
        <v>696412</v>
      </c>
      <c r="D8" s="89">
        <v>0</v>
      </c>
      <c r="E8" s="89">
        <f t="shared" si="0"/>
        <v>696412</v>
      </c>
      <c r="F8" s="49" t="s">
        <v>424</v>
      </c>
      <c r="G8" s="213"/>
      <c r="H8" s="214"/>
      <c r="I8" s="215"/>
      <c r="J8" s="215"/>
      <c r="K8" s="215"/>
      <c r="L8" s="215"/>
      <c r="M8" s="89" t="s">
        <v>418</v>
      </c>
      <c r="N8" s="216"/>
      <c r="O8" s="93">
        <f t="shared" si="1"/>
        <v>0</v>
      </c>
    </row>
    <row r="9" spans="1:15" ht="30" customHeight="1" x14ac:dyDescent="0.25">
      <c r="A9" s="49" t="s">
        <v>425</v>
      </c>
      <c r="B9" s="89">
        <v>12</v>
      </c>
      <c r="C9" s="89">
        <v>169003</v>
      </c>
      <c r="D9" s="89">
        <v>27376</v>
      </c>
      <c r="E9" s="89">
        <f t="shared" si="0"/>
        <v>196379</v>
      </c>
      <c r="F9" s="49" t="s">
        <v>426</v>
      </c>
      <c r="G9" s="213"/>
      <c r="H9" s="214"/>
      <c r="I9" s="215"/>
      <c r="J9" s="215"/>
      <c r="K9" s="215"/>
      <c r="L9" s="215"/>
      <c r="M9" s="89" t="s">
        <v>418</v>
      </c>
      <c r="N9" s="216"/>
      <c r="O9" s="93">
        <f t="shared" si="1"/>
        <v>0</v>
      </c>
    </row>
    <row r="10" spans="1:15" ht="30" customHeight="1" x14ac:dyDescent="0.25">
      <c r="A10" s="49" t="s">
        <v>427</v>
      </c>
      <c r="B10" s="89">
        <v>10</v>
      </c>
      <c r="C10" s="89">
        <v>322283</v>
      </c>
      <c r="D10" s="89">
        <v>141205</v>
      </c>
      <c r="E10" s="89">
        <f t="shared" si="0"/>
        <v>463488</v>
      </c>
      <c r="F10" s="49" t="s">
        <v>428</v>
      </c>
      <c r="G10" s="213"/>
      <c r="H10" s="214"/>
      <c r="I10" s="215"/>
      <c r="J10" s="215"/>
      <c r="K10" s="215"/>
      <c r="L10" s="215"/>
      <c r="M10" s="89" t="s">
        <v>418</v>
      </c>
      <c r="N10" s="216"/>
      <c r="O10" s="93">
        <f t="shared" si="1"/>
        <v>0</v>
      </c>
    </row>
    <row r="11" spans="1:15" ht="30" customHeight="1" x14ac:dyDescent="0.25">
      <c r="A11" s="91" t="s">
        <v>429</v>
      </c>
      <c r="B11" s="90">
        <v>1</v>
      </c>
      <c r="C11" s="90">
        <v>473</v>
      </c>
      <c r="D11" s="90">
        <v>164</v>
      </c>
      <c r="E11" s="89">
        <f t="shared" si="0"/>
        <v>637</v>
      </c>
      <c r="F11" s="92" t="s">
        <v>430</v>
      </c>
      <c r="G11" s="213"/>
      <c r="H11" s="214"/>
      <c r="I11" s="215"/>
      <c r="J11" s="215"/>
      <c r="K11" s="215"/>
      <c r="L11" s="215"/>
      <c r="M11" s="90" t="s">
        <v>418</v>
      </c>
      <c r="N11" s="217"/>
      <c r="O11" s="94">
        <f t="shared" si="1"/>
        <v>0</v>
      </c>
    </row>
    <row r="12" spans="1:15" ht="30" customHeight="1" x14ac:dyDescent="0.25">
      <c r="A12" s="91" t="s">
        <v>431</v>
      </c>
      <c r="B12" s="90">
        <v>8</v>
      </c>
      <c r="C12" s="90">
        <v>597746</v>
      </c>
      <c r="D12" s="90">
        <v>169691</v>
      </c>
      <c r="E12" s="89">
        <f t="shared" si="0"/>
        <v>767437</v>
      </c>
      <c r="F12" s="92" t="s">
        <v>432</v>
      </c>
      <c r="G12" s="213"/>
      <c r="H12" s="214"/>
      <c r="I12" s="215"/>
      <c r="J12" s="215"/>
      <c r="K12" s="215"/>
      <c r="L12" s="215"/>
      <c r="M12" s="90" t="s">
        <v>418</v>
      </c>
      <c r="N12" s="217"/>
      <c r="O12" s="94">
        <f t="shared" si="1"/>
        <v>0</v>
      </c>
    </row>
    <row r="13" spans="1:15" ht="30" customHeight="1" x14ac:dyDescent="0.25">
      <c r="A13" s="91" t="s">
        <v>433</v>
      </c>
      <c r="B13" s="90">
        <v>7</v>
      </c>
      <c r="C13" s="90">
        <v>964915</v>
      </c>
      <c r="D13" s="90">
        <v>501046</v>
      </c>
      <c r="E13" s="89">
        <f t="shared" si="0"/>
        <v>1465961</v>
      </c>
      <c r="F13" s="92" t="s">
        <v>434</v>
      </c>
      <c r="G13" s="213"/>
      <c r="H13" s="214"/>
      <c r="I13" s="215"/>
      <c r="J13" s="215"/>
      <c r="K13" s="215"/>
      <c r="L13" s="215"/>
      <c r="M13" s="90" t="s">
        <v>418</v>
      </c>
      <c r="N13" s="217"/>
      <c r="O13" s="94">
        <f t="shared" si="1"/>
        <v>0</v>
      </c>
    </row>
    <row r="14" spans="1:15" ht="30" customHeight="1" x14ac:dyDescent="0.25">
      <c r="A14" s="194" t="s">
        <v>415</v>
      </c>
      <c r="B14" s="194"/>
      <c r="C14" s="90">
        <f>SUM(C5:C13)</f>
        <v>4067418</v>
      </c>
      <c r="D14" s="90">
        <f>SUM(D5:D13)</f>
        <v>839482</v>
      </c>
      <c r="E14" s="90">
        <f>SUM(E5:E13)</f>
        <v>4906900</v>
      </c>
      <c r="F14" s="98"/>
      <c r="G14" s="99" t="s">
        <v>435</v>
      </c>
      <c r="H14" s="95">
        <f>4*(SUM(H5:H13))</f>
        <v>0</v>
      </c>
      <c r="I14" s="98"/>
      <c r="J14" s="98"/>
      <c r="K14" s="98"/>
      <c r="L14" s="98"/>
      <c r="M14" s="98"/>
      <c r="N14" s="98"/>
      <c r="O14" s="95">
        <f>SUM(O5:O13)</f>
        <v>0</v>
      </c>
    </row>
    <row r="15" spans="1:15" ht="30" customHeight="1" x14ac:dyDescent="0.25">
      <c r="B15" s="98"/>
      <c r="C15" s="98"/>
      <c r="D15" s="98"/>
      <c r="E15" s="98"/>
      <c r="F15" s="98"/>
      <c r="G15" s="202" t="s">
        <v>436</v>
      </c>
      <c r="H15" s="203"/>
      <c r="I15" s="101" t="e">
        <f>AVERAGE(I5:I13)</f>
        <v>#DIV/0!</v>
      </c>
      <c r="J15" s="101" t="e">
        <f>AVERAGE(J5:J13)</f>
        <v>#DIV/0!</v>
      </c>
      <c r="K15" s="101" t="e">
        <f>AVERAGE(K5:K13)</f>
        <v>#DIV/0!</v>
      </c>
      <c r="L15" s="101" t="e">
        <f>AVERAGE(L5:L13)</f>
        <v>#DIV/0!</v>
      </c>
      <c r="M15" s="98"/>
      <c r="N15" s="98"/>
      <c r="O15" s="98"/>
    </row>
    <row r="16" spans="1:15" ht="30" customHeight="1" x14ac:dyDescent="0.25">
      <c r="B16" s="98"/>
      <c r="C16" s="98"/>
      <c r="D16" s="98"/>
      <c r="E16" s="98"/>
      <c r="F16" s="98"/>
      <c r="G16" s="98"/>
      <c r="H16" s="98"/>
      <c r="I16" s="204" t="e">
        <f>C14*(AVERAGE(I15:J15))</f>
        <v>#DIV/0!</v>
      </c>
      <c r="J16" s="204"/>
      <c r="K16" s="204" t="e">
        <f>D14*(AVERAGE(K15:L15))</f>
        <v>#DIV/0!</v>
      </c>
      <c r="L16" s="204"/>
      <c r="M16" s="98"/>
      <c r="N16" s="98"/>
      <c r="O16" s="98"/>
    </row>
    <row r="17" spans="1:15" ht="30" customHeight="1" x14ac:dyDescent="0.25">
      <c r="B17" s="98"/>
      <c r="C17" s="98"/>
      <c r="D17" s="98"/>
      <c r="E17" s="98"/>
      <c r="F17" s="98"/>
      <c r="G17" s="194" t="s">
        <v>437</v>
      </c>
      <c r="H17" s="197"/>
      <c r="I17" s="198" t="e">
        <f>(I16+K16)</f>
        <v>#DIV/0!</v>
      </c>
      <c r="J17" s="198"/>
      <c r="K17" s="198"/>
      <c r="L17" s="198"/>
      <c r="M17" s="98"/>
      <c r="N17" s="98"/>
      <c r="O17" s="98"/>
    </row>
    <row r="18" spans="1:15" ht="30" customHeight="1" x14ac:dyDescent="0.25">
      <c r="B18" s="98"/>
      <c r="C18" s="98"/>
      <c r="D18" s="98"/>
      <c r="E18" s="98"/>
      <c r="F18" s="98"/>
      <c r="G18" s="192" t="s">
        <v>161</v>
      </c>
      <c r="H18" s="193"/>
      <c r="I18" s="199" t="e">
        <f>SUM(H14+I17+O14)</f>
        <v>#DIV/0!</v>
      </c>
      <c r="J18" s="199"/>
      <c r="K18" s="199"/>
      <c r="L18" s="199"/>
      <c r="M18" s="199"/>
      <c r="N18" s="199"/>
      <c r="O18" s="199"/>
    </row>
    <row r="19" spans="1:15" ht="15.75" customHeight="1" x14ac:dyDescent="0.25">
      <c r="A19" s="100" t="s">
        <v>438</v>
      </c>
      <c r="B19" s="98"/>
      <c r="C19" s="98"/>
      <c r="D19" s="98"/>
      <c r="E19" s="98"/>
      <c r="F19" s="98"/>
    </row>
    <row r="20" spans="1:15" ht="30" customHeight="1" x14ac:dyDescent="0.25">
      <c r="A20" s="97" t="s">
        <v>446</v>
      </c>
      <c r="B20" s="197" t="s">
        <v>447</v>
      </c>
      <c r="C20" s="200"/>
      <c r="D20" s="200"/>
      <c r="E20" s="201"/>
      <c r="F20" s="97" t="s">
        <v>439</v>
      </c>
    </row>
    <row r="21" spans="1:15" ht="30" customHeight="1" x14ac:dyDescent="0.25">
      <c r="A21" s="218" t="s">
        <v>440</v>
      </c>
      <c r="B21" s="220" t="s">
        <v>441</v>
      </c>
      <c r="C21" s="221"/>
      <c r="D21" s="221"/>
      <c r="E21" s="222"/>
      <c r="F21" s="219"/>
    </row>
    <row r="22" spans="1:15" ht="30" customHeight="1" x14ac:dyDescent="0.25">
      <c r="A22" s="218" t="s">
        <v>442</v>
      </c>
      <c r="B22" s="220" t="s">
        <v>443</v>
      </c>
      <c r="C22" s="221"/>
      <c r="D22" s="221"/>
      <c r="E22" s="222"/>
      <c r="F22" s="219"/>
    </row>
    <row r="23" spans="1:15" ht="30" customHeight="1" x14ac:dyDescent="0.25">
      <c r="A23" s="218"/>
      <c r="B23" s="220"/>
      <c r="C23" s="221"/>
      <c r="D23" s="221"/>
      <c r="E23" s="222"/>
      <c r="F23" s="219"/>
    </row>
    <row r="24" spans="1:15" ht="30" customHeight="1" x14ac:dyDescent="0.25">
      <c r="A24" s="218"/>
      <c r="B24" s="220"/>
      <c r="C24" s="221"/>
      <c r="D24" s="221"/>
      <c r="E24" s="222"/>
      <c r="F24" s="219"/>
    </row>
    <row r="25" spans="1:15" ht="30" customHeight="1" x14ac:dyDescent="0.25">
      <c r="A25" s="218"/>
      <c r="B25" s="220"/>
      <c r="C25" s="221"/>
      <c r="D25" s="221"/>
      <c r="E25" s="222"/>
      <c r="F25" s="219"/>
    </row>
    <row r="26" spans="1:15" ht="30" customHeight="1" x14ac:dyDescent="0.25">
      <c r="A26" s="218"/>
      <c r="B26" s="220"/>
      <c r="C26" s="221"/>
      <c r="D26" s="221"/>
      <c r="E26" s="222"/>
      <c r="F26" s="219"/>
    </row>
    <row r="27" spans="1:15" ht="30" customHeight="1" x14ac:dyDescent="0.25">
      <c r="A27" s="218"/>
      <c r="B27" s="220"/>
      <c r="C27" s="221"/>
      <c r="D27" s="221"/>
      <c r="E27" s="222"/>
      <c r="F27" s="219"/>
    </row>
    <row r="28" spans="1:15" ht="30" customHeight="1" x14ac:dyDescent="0.25">
      <c r="A28" s="218"/>
      <c r="B28" s="220"/>
      <c r="C28" s="221"/>
      <c r="D28" s="221"/>
      <c r="E28" s="222"/>
      <c r="F28" s="219"/>
    </row>
    <row r="29" spans="1:15" ht="30" customHeight="1" x14ac:dyDescent="0.25">
      <c r="A29" s="218"/>
      <c r="B29" s="220"/>
      <c r="C29" s="221"/>
      <c r="D29" s="221"/>
      <c r="E29" s="222"/>
      <c r="F29" s="219"/>
    </row>
  </sheetData>
  <sheetProtection algorithmName="SHA-512" hashValue="vWhiw78ismtowFvhmE1o5THfk56R/rsJfxsB3UdemHEf7pkVMIQrZunPROu5ZxLlEDyy4xdDNgn13fLYDuiEvA==" saltValue="QLrCB7NcfoxkFBxQP7cRHQ==" spinCount="100000" sheet="1" objects="1" scenarios="1"/>
  <mergeCells count="29">
    <mergeCell ref="B28:E28"/>
    <mergeCell ref="B29:E29"/>
    <mergeCell ref="I3:J4"/>
    <mergeCell ref="B22:E22"/>
    <mergeCell ref="B23:E23"/>
    <mergeCell ref="B24:E24"/>
    <mergeCell ref="B25:E25"/>
    <mergeCell ref="B26:E26"/>
    <mergeCell ref="B27:E27"/>
    <mergeCell ref="I18:O18"/>
    <mergeCell ref="B20:E20"/>
    <mergeCell ref="B21:E21"/>
    <mergeCell ref="O3:O4"/>
    <mergeCell ref="G15:H15"/>
    <mergeCell ref="I16:J16"/>
    <mergeCell ref="K16:L16"/>
    <mergeCell ref="G18:H18"/>
    <mergeCell ref="F3:F4"/>
    <mergeCell ref="G3:G4"/>
    <mergeCell ref="N3:N4"/>
    <mergeCell ref="A14:B14"/>
    <mergeCell ref="A3:A4"/>
    <mergeCell ref="B3:B4"/>
    <mergeCell ref="C3:E3"/>
    <mergeCell ref="G17:H17"/>
    <mergeCell ref="I17:L17"/>
    <mergeCell ref="K3:L4"/>
    <mergeCell ref="H3:H4"/>
    <mergeCell ref="M3:M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75" zoomScaleNormal="75" workbookViewId="0"/>
  </sheetViews>
  <sheetFormatPr defaultColWidth="9.140625" defaultRowHeight="15" x14ac:dyDescent="0.25"/>
  <cols>
    <col min="1" max="1" width="89.28515625" style="10" bestFit="1" customWidth="1"/>
    <col min="2" max="2" width="19.140625" style="8" customWidth="1"/>
    <col min="3" max="3" width="9.140625" style="8" customWidth="1"/>
    <col min="4" max="9" width="26.42578125" style="8" bestFit="1" customWidth="1"/>
    <col min="10" max="16384" width="9.140625" style="8"/>
  </cols>
  <sheetData>
    <row r="1" spans="1:9" x14ac:dyDescent="0.25">
      <c r="A1" s="3" t="s">
        <v>399</v>
      </c>
    </row>
    <row r="2" spans="1:9" x14ac:dyDescent="0.25">
      <c r="A2" s="31"/>
    </row>
    <row r="3" spans="1:9" ht="30" customHeight="1" x14ac:dyDescent="0.25">
      <c r="A3" s="178" t="s">
        <v>482</v>
      </c>
      <c r="B3" s="178"/>
      <c r="D3" s="178" t="s">
        <v>400</v>
      </c>
      <c r="E3" s="178"/>
      <c r="F3" s="178"/>
      <c r="G3" s="178"/>
      <c r="H3" s="178"/>
      <c r="I3" s="178"/>
    </row>
    <row r="4" spans="1:9" ht="30" customHeight="1" x14ac:dyDescent="0.25">
      <c r="A4" s="178"/>
      <c r="B4" s="178"/>
      <c r="D4" s="47" t="s">
        <v>457</v>
      </c>
      <c r="E4" s="47" t="s">
        <v>456</v>
      </c>
      <c r="F4" s="47" t="s">
        <v>455</v>
      </c>
      <c r="G4" s="47" t="s">
        <v>454</v>
      </c>
      <c r="H4" s="47" t="s">
        <v>453</v>
      </c>
      <c r="I4" s="47" t="s">
        <v>452</v>
      </c>
    </row>
    <row r="5" spans="1:9" ht="30" customHeight="1" x14ac:dyDescent="0.25">
      <c r="A5" s="205">
        <f>SUM(B8:B25)</f>
        <v>0</v>
      </c>
      <c r="B5" s="205"/>
      <c r="D5" s="86"/>
      <c r="E5" s="86"/>
      <c r="F5" s="86"/>
      <c r="G5" s="86"/>
      <c r="H5" s="86"/>
      <c r="I5" s="86"/>
    </row>
    <row r="7" spans="1:9" ht="30" customHeight="1" x14ac:dyDescent="0.25">
      <c r="A7" s="47" t="s">
        <v>401</v>
      </c>
      <c r="B7" s="47" t="s">
        <v>402</v>
      </c>
      <c r="D7" s="178" t="s">
        <v>401</v>
      </c>
      <c r="E7" s="178"/>
      <c r="F7" s="178"/>
      <c r="G7" s="178"/>
      <c r="H7" s="178"/>
      <c r="I7" s="178"/>
    </row>
    <row r="8" spans="1:9" ht="30" customHeight="1" x14ac:dyDescent="0.25">
      <c r="A8" s="87"/>
      <c r="B8" s="86"/>
      <c r="D8" s="206"/>
      <c r="E8" s="206"/>
      <c r="F8" s="206"/>
      <c r="G8" s="206"/>
      <c r="H8" s="206"/>
      <c r="I8" s="206"/>
    </row>
    <row r="9" spans="1:9" ht="30" customHeight="1" x14ac:dyDescent="0.25">
      <c r="A9" s="87"/>
      <c r="B9" s="86"/>
      <c r="D9" s="206"/>
      <c r="E9" s="206"/>
      <c r="F9" s="206"/>
      <c r="G9" s="206"/>
      <c r="H9" s="206"/>
      <c r="I9" s="206"/>
    </row>
    <row r="10" spans="1:9" ht="30" customHeight="1" x14ac:dyDescent="0.25">
      <c r="A10" s="87"/>
      <c r="B10" s="86"/>
      <c r="D10" s="206"/>
      <c r="E10" s="206"/>
      <c r="F10" s="206"/>
      <c r="G10" s="206"/>
      <c r="H10" s="206"/>
      <c r="I10" s="206"/>
    </row>
    <row r="11" spans="1:9" ht="30" customHeight="1" x14ac:dyDescent="0.25">
      <c r="A11" s="87"/>
      <c r="B11" s="86"/>
      <c r="D11" s="206"/>
      <c r="E11" s="206"/>
      <c r="F11" s="206"/>
      <c r="G11" s="206"/>
      <c r="H11" s="206"/>
      <c r="I11" s="206"/>
    </row>
    <row r="12" spans="1:9" ht="30" customHeight="1" x14ac:dyDescent="0.25">
      <c r="A12" s="87"/>
      <c r="B12" s="86"/>
      <c r="D12" s="206"/>
      <c r="E12" s="206"/>
      <c r="F12" s="206"/>
      <c r="G12" s="206"/>
      <c r="H12" s="206"/>
      <c r="I12" s="206"/>
    </row>
    <row r="13" spans="1:9" ht="30" customHeight="1" x14ac:dyDescent="0.25">
      <c r="A13" s="87"/>
      <c r="B13" s="86"/>
      <c r="D13" s="206"/>
      <c r="E13" s="206"/>
      <c r="F13" s="206"/>
      <c r="G13" s="206"/>
      <c r="H13" s="206"/>
      <c r="I13" s="206"/>
    </row>
    <row r="14" spans="1:9" ht="30" customHeight="1" x14ac:dyDescent="0.25">
      <c r="A14" s="87"/>
      <c r="B14" s="86"/>
      <c r="D14" s="206"/>
      <c r="E14" s="206"/>
      <c r="F14" s="206"/>
      <c r="G14" s="206"/>
      <c r="H14" s="206"/>
      <c r="I14" s="206"/>
    </row>
    <row r="15" spans="1:9" ht="30" customHeight="1" x14ac:dyDescent="0.25">
      <c r="A15" s="87"/>
      <c r="B15" s="86"/>
      <c r="D15" s="206"/>
      <c r="E15" s="206"/>
      <c r="F15" s="206"/>
      <c r="G15" s="206"/>
      <c r="H15" s="206"/>
      <c r="I15" s="206"/>
    </row>
    <row r="16" spans="1:9" ht="30" customHeight="1" x14ac:dyDescent="0.25">
      <c r="A16" s="87"/>
      <c r="B16" s="86"/>
      <c r="D16" s="206"/>
      <c r="E16" s="206"/>
      <c r="F16" s="206"/>
      <c r="G16" s="206"/>
      <c r="H16" s="206"/>
      <c r="I16" s="206"/>
    </row>
    <row r="17" spans="1:9" ht="30" customHeight="1" x14ac:dyDescent="0.25">
      <c r="A17" s="87"/>
      <c r="B17" s="86"/>
      <c r="D17" s="206"/>
      <c r="E17" s="206"/>
      <c r="F17" s="206"/>
      <c r="G17" s="206"/>
      <c r="H17" s="206"/>
      <c r="I17" s="206"/>
    </row>
    <row r="18" spans="1:9" ht="30" customHeight="1" x14ac:dyDescent="0.25">
      <c r="A18" s="87"/>
      <c r="B18" s="86"/>
      <c r="D18" s="206"/>
      <c r="E18" s="206"/>
      <c r="F18" s="206"/>
      <c r="G18" s="206"/>
      <c r="H18" s="206"/>
      <c r="I18" s="206"/>
    </row>
    <row r="19" spans="1:9" ht="30" customHeight="1" x14ac:dyDescent="0.25">
      <c r="A19" s="87"/>
      <c r="B19" s="86"/>
      <c r="D19" s="206"/>
      <c r="E19" s="206"/>
      <c r="F19" s="206"/>
      <c r="G19" s="206"/>
      <c r="H19" s="206"/>
      <c r="I19" s="206"/>
    </row>
    <row r="20" spans="1:9" ht="30" customHeight="1" x14ac:dyDescent="0.25">
      <c r="A20" s="87"/>
      <c r="B20" s="86"/>
      <c r="D20" s="206"/>
      <c r="E20" s="206"/>
      <c r="F20" s="206"/>
      <c r="G20" s="206"/>
      <c r="H20" s="206"/>
      <c r="I20" s="206"/>
    </row>
    <row r="21" spans="1:9" ht="30" customHeight="1" x14ac:dyDescent="0.25">
      <c r="A21" s="87"/>
      <c r="B21" s="86"/>
      <c r="D21" s="206"/>
      <c r="E21" s="206"/>
      <c r="F21" s="206"/>
      <c r="G21" s="206"/>
      <c r="H21" s="206"/>
      <c r="I21" s="206"/>
    </row>
    <row r="22" spans="1:9" ht="30" customHeight="1" x14ac:dyDescent="0.25">
      <c r="A22" s="87"/>
      <c r="B22" s="86"/>
      <c r="D22" s="206"/>
      <c r="E22" s="206"/>
      <c r="F22" s="206"/>
      <c r="G22" s="206"/>
      <c r="H22" s="206"/>
      <c r="I22" s="206"/>
    </row>
    <row r="23" spans="1:9" ht="30" customHeight="1" x14ac:dyDescent="0.25">
      <c r="A23" s="87"/>
      <c r="B23" s="86"/>
      <c r="D23" s="206"/>
      <c r="E23" s="206"/>
      <c r="F23" s="206"/>
      <c r="G23" s="206"/>
      <c r="H23" s="206"/>
      <c r="I23" s="206"/>
    </row>
    <row r="24" spans="1:9" ht="30" customHeight="1" x14ac:dyDescent="0.25">
      <c r="A24" s="87"/>
      <c r="B24" s="86"/>
      <c r="D24" s="206"/>
      <c r="E24" s="206"/>
      <c r="F24" s="206"/>
      <c r="G24" s="206"/>
      <c r="H24" s="206"/>
      <c r="I24" s="206"/>
    </row>
    <row r="25" spans="1:9" ht="30" customHeight="1" x14ac:dyDescent="0.25">
      <c r="A25" s="87"/>
      <c r="B25" s="86"/>
      <c r="D25" s="206"/>
      <c r="E25" s="206"/>
      <c r="F25" s="206"/>
      <c r="G25" s="206"/>
      <c r="H25" s="206"/>
      <c r="I25" s="206"/>
    </row>
  </sheetData>
  <sheetProtection algorithmName="SHA-512" hashValue="49FuuR9Uobd113qaudTYdKu18ScTF1bq0/m0GAApec9fG/ZpIVa+y9SiWKmPMu8cVK1Y3+qEIO2t4/83y38G6w==" saltValue="boq7274EAWlmY4rOACP0QQ==" spinCount="100000" sheet="1" objects="1" scenarios="1"/>
  <mergeCells count="22">
    <mergeCell ref="D24:I24"/>
    <mergeCell ref="D15:I15"/>
    <mergeCell ref="D20:I20"/>
    <mergeCell ref="D21:I21"/>
    <mergeCell ref="D22:I22"/>
    <mergeCell ref="D23:I23"/>
    <mergeCell ref="A3:B4"/>
    <mergeCell ref="A5:B5"/>
    <mergeCell ref="D25:I25"/>
    <mergeCell ref="D3:I3"/>
    <mergeCell ref="D7:I7"/>
    <mergeCell ref="D8:I8"/>
    <mergeCell ref="D9:I9"/>
    <mergeCell ref="D10:I10"/>
    <mergeCell ref="D11:I11"/>
    <mergeCell ref="D16:I16"/>
    <mergeCell ref="D17:I17"/>
    <mergeCell ref="D18:I18"/>
    <mergeCell ref="D19:I19"/>
    <mergeCell ref="D12:I12"/>
    <mergeCell ref="D13:I13"/>
    <mergeCell ref="D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Print - Bulk &amp; Jobbing</vt:lpstr>
      <vt:lpstr>Print - Display</vt:lpstr>
      <vt:lpstr>Print - Envelopes</vt:lpstr>
      <vt:lpstr>Print - Electoral</vt:lpstr>
      <vt:lpstr>Hybrid Mail</vt:lpstr>
      <vt:lpstr>Bulk Mail</vt:lpstr>
      <vt:lpstr>MFD</vt:lpstr>
      <vt:lpstr>Other Costs</vt:lpstr>
      <vt:lpstr>Summary</vt:lpstr>
      <vt:lpstr>Rebate Proposals</vt:lpstr>
    </vt:vector>
  </TitlesOfParts>
  <Company>DSFRS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Pollard</dc:creator>
  <cp:lastModifiedBy>Adam Harmer</cp:lastModifiedBy>
  <cp:lastPrinted>2019-12-13T13:29:45Z</cp:lastPrinted>
  <dcterms:created xsi:type="dcterms:W3CDTF">2014-05-30T12:38:02Z</dcterms:created>
  <dcterms:modified xsi:type="dcterms:W3CDTF">2020-01-08T10:51:43Z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