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185" yWindow="0" windowWidth="17805" windowHeight="11490"/>
  </bookViews>
  <sheets>
    <sheet name="Budget" sheetId="4" r:id="rId1"/>
  </sheets>
  <calcPr calcId="145621"/>
</workbook>
</file>

<file path=xl/calcChain.xml><?xml version="1.0" encoding="utf-8"?>
<calcChain xmlns="http://schemas.openxmlformats.org/spreadsheetml/2006/main">
  <c r="G54" i="4" l="1"/>
  <c r="G50" i="4"/>
  <c r="G27" i="4"/>
  <c r="G25" i="4"/>
  <c r="G21" i="4"/>
  <c r="G52" i="4" l="1"/>
  <c r="G49" i="4"/>
  <c r="G48" i="4"/>
  <c r="G42" i="4"/>
  <c r="G30" i="4"/>
  <c r="D19" i="4"/>
  <c r="G19" i="4" s="1"/>
  <c r="G28" i="4"/>
  <c r="C19" i="4"/>
  <c r="D13" i="4" l="1"/>
  <c r="E13" i="4" s="1"/>
  <c r="D12" i="4"/>
  <c r="E12" i="4" s="1"/>
  <c r="D18" i="4"/>
  <c r="D17" i="4"/>
  <c r="E17" i="4" s="1"/>
  <c r="D16" i="4"/>
  <c r="D15" i="4"/>
  <c r="E15" i="4" s="1"/>
  <c r="D14" i="4"/>
  <c r="E14" i="4" s="1"/>
  <c r="G40" i="4" l="1"/>
  <c r="E18" i="4" l="1"/>
  <c r="E16" i="4"/>
</calcChain>
</file>

<file path=xl/sharedStrings.xml><?xml version="1.0" encoding="utf-8"?>
<sst xmlns="http://schemas.openxmlformats.org/spreadsheetml/2006/main" count="66" uniqueCount="66">
  <si>
    <t>Schedule 8 - Finance and Budget Schedule</t>
  </si>
  <si>
    <t>BROMFORD HOUSING ASSOCIATION</t>
  </si>
  <si>
    <t>NAME OF AGENCY</t>
  </si>
  <si>
    <t>NAME OF SCHEME</t>
  </si>
  <si>
    <t>NUMBER OF LETTABLE UNITS</t>
  </si>
  <si>
    <t>SCHEDULE OF PAYMENTS</t>
  </si>
  <si>
    <t>Weekly Rents and Service Charges to be collected by Agency on behalf of BHA</t>
  </si>
  <si>
    <t>Date</t>
  </si>
  <si>
    <t>No units</t>
  </si>
  <si>
    <t>Net weekly Rent</t>
  </si>
  <si>
    <t>Rent Related Service Charge</t>
  </si>
  <si>
    <t>Total Rent &amp; Service Charge  per week</t>
  </si>
  <si>
    <t>NET ANNUAL RENTS</t>
  </si>
  <si>
    <t>Amounts to be retained by Agency</t>
  </si>
  <si>
    <t>Management allowance per bedspace pa</t>
  </si>
  <si>
    <t>Total Management Charge for Scheme</t>
  </si>
  <si>
    <t>TOTAL amount to be retained by Agency</t>
  </si>
  <si>
    <t>Rents due to Bromford Housing Association</t>
  </si>
  <si>
    <t>RENT RELATED SERVICES</t>
  </si>
  <si>
    <t>Services provided by Bromford</t>
  </si>
  <si>
    <t>(contract cost)</t>
  </si>
  <si>
    <t>Management charge</t>
  </si>
  <si>
    <t>Total Bromford Service Charge</t>
  </si>
  <si>
    <t>SUMMARY</t>
  </si>
  <si>
    <t>Total Payments due to Bromford Housing Group</t>
  </si>
  <si>
    <t>Total Net Rent Retained by Agency</t>
  </si>
  <si>
    <t xml:space="preserve">GRAND TOTAL </t>
  </si>
  <si>
    <t>Matches total annual income</t>
  </si>
  <si>
    <t>Monthly Payments due to Bromford Housing Association by Agent</t>
  </si>
  <si>
    <t>*</t>
  </si>
  <si>
    <t>Door entry servicing</t>
  </si>
  <si>
    <t>Fire Equipment servicing</t>
  </si>
  <si>
    <t xml:space="preserve">CCTV servicing </t>
  </si>
  <si>
    <t>Total Rent &amp; Service Charge per annum</t>
  </si>
  <si>
    <t xml:space="preserve">Total units &amp; income pa </t>
  </si>
  <si>
    <t>Communal repairs (FE, DE, CCTV)</t>
  </si>
  <si>
    <t xml:space="preserve">2017-18 </t>
  </si>
  <si>
    <t>Relet Rents 17-18</t>
  </si>
  <si>
    <t>TBA</t>
  </si>
  <si>
    <t>The Circle, Swindon SN2 1RF</t>
  </si>
  <si>
    <t>7 units</t>
  </si>
  <si>
    <t>1 x resource (Flat 88)</t>
  </si>
  <si>
    <t>tba</t>
  </si>
  <si>
    <t>Flat 89</t>
  </si>
  <si>
    <t>Flat 90</t>
  </si>
  <si>
    <t>Flat 91</t>
  </si>
  <si>
    <t>Flat 92</t>
  </si>
  <si>
    <t>Flat 93</t>
  </si>
  <si>
    <t>Flat 94</t>
  </si>
  <si>
    <t>Flat 95</t>
  </si>
  <si>
    <t>Asset Depreciation (DE, FE, CCTV)</t>
  </si>
  <si>
    <t>TV Aerial contract</t>
  </si>
  <si>
    <t>Resource Flat 88</t>
  </si>
  <si>
    <t>Services provided by Managing Agent:</t>
  </si>
  <si>
    <t>Cleaning (windows/communal)</t>
  </si>
  <si>
    <t xml:space="preserve">Heat/light communal </t>
  </si>
  <si>
    <t>Grounds maintenance</t>
  </si>
  <si>
    <t>White goods/carpets in flats &amp; resource</t>
  </si>
  <si>
    <t>PAT</t>
  </si>
  <si>
    <t>Pest control</t>
  </si>
  <si>
    <t>Decoration communal /Flats - internal only</t>
  </si>
  <si>
    <t>Communal facilities resource</t>
  </si>
  <si>
    <t>Voids and bad debt allowance (10% of annual rent)</t>
  </si>
  <si>
    <t>Service charge costs circa:  £16.00 per week per customer, excluding any management costs</t>
  </si>
  <si>
    <t xml:space="preserve">(Sept 16 - CPI and/or regulatory guidance) </t>
  </si>
  <si>
    <t>Management  Allowance at commencing level will be reviewed in line with rent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</si>
</sst>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left"/>
    </xf>
    <xf numFmtId="0" fontId="7" fillId="0" borderId="0" xfId="0" applyFont="1"/>
    <xf numFmtId="164" fontId="5" fillId="0" borderId="0" xfId="0" applyNumberFormat="1" applyFont="1" applyBorder="1"/>
    <xf numFmtId="164" fontId="6" fillId="0" borderId="0" xfId="0" applyNumberFormat="1" applyFont="1" applyBorder="1"/>
    <xf numFmtId="164" fontId="5" fillId="0" borderId="9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 vertical="center"/>
    </xf>
    <xf numFmtId="164" fontId="6" fillId="0" borderId="0" xfId="0" applyNumberFormat="1" applyFont="1"/>
    <xf numFmtId="0" fontId="8" fillId="0" borderId="0" xfId="0" applyFont="1" applyAlignment="1">
      <alignment horizontal="center"/>
    </xf>
    <xf numFmtId="164" fontId="5" fillId="0" borderId="0" xfId="0" applyNumberFormat="1" applyFont="1"/>
    <xf numFmtId="164" fontId="4" fillId="2" borderId="0" xfId="0" applyNumberFormat="1" applyFont="1" applyFill="1"/>
    <xf numFmtId="164" fontId="4" fillId="3" borderId="10" xfId="0" applyNumberFormat="1" applyFont="1" applyFill="1" applyBorder="1"/>
    <xf numFmtId="0" fontId="6" fillId="0" borderId="0" xfId="0" applyFont="1"/>
    <xf numFmtId="0" fontId="5" fillId="0" borderId="0" xfId="0" applyFont="1" applyFill="1"/>
    <xf numFmtId="17" fontId="5" fillId="0" borderId="6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/>
    <xf numFmtId="164" fontId="5" fillId="4" borderId="0" xfId="0" applyNumberFormat="1" applyFont="1" applyFill="1"/>
    <xf numFmtId="164" fontId="5" fillId="5" borderId="0" xfId="0" applyNumberFormat="1" applyFont="1" applyFill="1"/>
    <xf numFmtId="164" fontId="4" fillId="0" borderId="10" xfId="0" applyNumberFormat="1" applyFont="1" applyBorder="1"/>
    <xf numFmtId="164" fontId="4" fillId="0" borderId="1" xfId="0" applyNumberFormat="1" applyFont="1" applyBorder="1"/>
    <xf numFmtId="0" fontId="4" fillId="0" borderId="0" xfId="0" applyFont="1"/>
    <xf numFmtId="0" fontId="9" fillId="0" borderId="0" xfId="0" applyFont="1"/>
    <xf numFmtId="3" fontId="5" fillId="0" borderId="0" xfId="0" applyNumberFormat="1" applyFont="1"/>
    <xf numFmtId="0" fontId="10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164" fontId="5" fillId="0" borderId="9" xfId="0" applyNumberFormat="1" applyFont="1" applyBorder="1"/>
    <xf numFmtId="0" fontId="4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/>
    <xf numFmtId="0" fontId="0" fillId="0" borderId="13" xfId="0" applyBorder="1" applyAlignment="1"/>
    <xf numFmtId="164" fontId="4" fillId="0" borderId="14" xfId="0" applyNumberFormat="1" applyFont="1" applyBorder="1" applyAlignment="1">
      <alignment horizontal="right" vertical="center"/>
    </xf>
    <xf numFmtId="8" fontId="0" fillId="0" borderId="0" xfId="0" applyNumberFormat="1" applyFont="1" applyFill="1"/>
    <xf numFmtId="6" fontId="0" fillId="6" borderId="17" xfId="0" applyNumberFormat="1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5" fillId="0" borderId="13" xfId="0" applyFont="1" applyBorder="1" applyAlignment="1"/>
    <xf numFmtId="0" fontId="0" fillId="0" borderId="0" xfId="0" applyBorder="1"/>
    <xf numFmtId="0" fontId="0" fillId="0" borderId="0" xfId="0" applyFill="1" applyBorder="1" applyAlignment="1">
      <alignment horizontal="left"/>
    </xf>
    <xf numFmtId="17" fontId="6" fillId="0" borderId="2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6" fillId="0" borderId="22" xfId="0" applyNumberFormat="1" applyFont="1" applyBorder="1"/>
    <xf numFmtId="164" fontId="4" fillId="0" borderId="0" xfId="0" applyNumberFormat="1" applyFont="1" applyFill="1" applyBorder="1"/>
    <xf numFmtId="164" fontId="1" fillId="0" borderId="0" xfId="0" applyNumberFormat="1" applyFont="1" applyFill="1" applyBorder="1"/>
    <xf numFmtId="0" fontId="2" fillId="0" borderId="15" xfId="0" applyFont="1" applyBorder="1"/>
    <xf numFmtId="0" fontId="0" fillId="0" borderId="23" xfId="0" applyBorder="1"/>
    <xf numFmtId="0" fontId="0" fillId="0" borderId="16" xfId="0" applyBorder="1"/>
    <xf numFmtId="0" fontId="0" fillId="0" borderId="19" xfId="0" applyFill="1" applyBorder="1"/>
    <xf numFmtId="0" fontId="0" fillId="0" borderId="2" xfId="0" applyFill="1" applyBorder="1"/>
    <xf numFmtId="0" fontId="0" fillId="0" borderId="19" xfId="0" applyBorder="1"/>
    <xf numFmtId="0" fontId="0" fillId="0" borderId="2" xfId="0" applyBorder="1"/>
    <xf numFmtId="4" fontId="0" fillId="0" borderId="0" xfId="0" applyNumberFormat="1" applyBorder="1"/>
    <xf numFmtId="0" fontId="5" fillId="0" borderId="0" xfId="0" applyFont="1" applyBorder="1"/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0" fillId="6" borderId="15" xfId="0" applyFill="1" applyBorder="1" applyAlignment="1">
      <alignment horizontal="left"/>
    </xf>
    <xf numFmtId="0" fontId="0" fillId="6" borderId="16" xfId="0" applyFill="1" applyBorder="1" applyAlignment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9"/>
  <sheetViews>
    <sheetView tabSelected="1" topLeftCell="A34" zoomScaleNormal="100" workbookViewId="0">
      <selection activeCell="J52" sqref="J52"/>
    </sheetView>
  </sheetViews>
  <sheetFormatPr defaultRowHeight="15" x14ac:dyDescent="0.25"/>
  <cols>
    <col min="1" max="1" width="9.7109375" customWidth="1"/>
    <col min="3" max="3" width="11.85546875" customWidth="1"/>
    <col min="4" max="4" width="12.5703125" customWidth="1"/>
    <col min="5" max="5" width="11.140625" customWidth="1"/>
    <col min="6" max="6" width="12.85546875" customWidth="1"/>
    <col min="7" max="7" width="12.5703125" customWidth="1"/>
  </cols>
  <sheetData>
    <row r="1" spans="1:11" ht="14.45" x14ac:dyDescent="0.3">
      <c r="A1" s="28" t="s">
        <v>0</v>
      </c>
      <c r="B1" s="29"/>
      <c r="C1" s="29"/>
      <c r="D1" s="29"/>
      <c r="E1" s="2"/>
      <c r="F1" s="2"/>
      <c r="G1" s="2"/>
    </row>
    <row r="2" spans="1:11" ht="14.45" x14ac:dyDescent="0.3">
      <c r="A2" s="2"/>
      <c r="B2" s="2"/>
      <c r="C2" s="2"/>
      <c r="D2" s="2"/>
      <c r="E2" s="2"/>
      <c r="F2" s="2"/>
      <c r="G2" s="2"/>
    </row>
    <row r="3" spans="1:11" ht="14.45" x14ac:dyDescent="0.3">
      <c r="A3" s="28" t="s">
        <v>1</v>
      </c>
      <c r="B3" s="6"/>
      <c r="C3" s="6"/>
      <c r="D3" s="71"/>
      <c r="E3" s="6"/>
      <c r="F3" s="6"/>
      <c r="G3" s="6"/>
    </row>
    <row r="4" spans="1:11" ht="14.45" x14ac:dyDescent="0.3">
      <c r="A4" s="6"/>
      <c r="B4" s="6"/>
      <c r="C4" s="6"/>
      <c r="D4" s="6"/>
      <c r="E4" s="6"/>
      <c r="F4" s="6"/>
      <c r="G4" s="6"/>
    </row>
    <row r="5" spans="1:11" ht="14.45" x14ac:dyDescent="0.3">
      <c r="A5" s="28" t="s">
        <v>2</v>
      </c>
      <c r="B5" s="28"/>
      <c r="C5" s="28"/>
      <c r="D5" s="6"/>
      <c r="E5" s="5" t="s">
        <v>38</v>
      </c>
      <c r="F5" s="6"/>
      <c r="G5" s="6"/>
    </row>
    <row r="6" spans="1:11" ht="14.45" x14ac:dyDescent="0.3">
      <c r="A6" s="28" t="s">
        <v>3</v>
      </c>
      <c r="B6" s="28"/>
      <c r="C6" s="28"/>
      <c r="D6" s="6"/>
      <c r="E6" s="5" t="s">
        <v>39</v>
      </c>
      <c r="F6" s="6"/>
      <c r="G6" s="6"/>
    </row>
    <row r="7" spans="1:11" ht="14.45" x14ac:dyDescent="0.3">
      <c r="A7" s="28" t="s">
        <v>4</v>
      </c>
      <c r="B7" s="28"/>
      <c r="C7" s="28"/>
      <c r="D7" s="6"/>
      <c r="E7" s="7" t="s">
        <v>40</v>
      </c>
      <c r="F7" s="6"/>
      <c r="G7" s="6"/>
    </row>
    <row r="8" spans="1:11" x14ac:dyDescent="0.25">
      <c r="A8" s="6"/>
      <c r="B8" s="6"/>
      <c r="C8" s="6"/>
      <c r="D8" s="30"/>
      <c r="E8" s="4" t="s">
        <v>41</v>
      </c>
      <c r="F8" s="6"/>
      <c r="G8" s="6"/>
      <c r="I8" s="52"/>
      <c r="J8" s="52"/>
      <c r="K8" s="52"/>
    </row>
    <row r="9" spans="1:11" x14ac:dyDescent="0.25">
      <c r="A9" s="31" t="s">
        <v>5</v>
      </c>
      <c r="B9" s="6"/>
      <c r="C9" s="6"/>
      <c r="D9" s="30"/>
      <c r="E9" s="6"/>
      <c r="F9" s="6"/>
      <c r="G9" s="8" t="s">
        <v>36</v>
      </c>
      <c r="H9" s="4"/>
      <c r="I9" s="52"/>
      <c r="J9" s="56"/>
      <c r="K9" s="56"/>
    </row>
    <row r="10" spans="1:11" ht="15.75" thickBot="1" x14ac:dyDescent="0.3">
      <c r="A10" s="28" t="s">
        <v>6</v>
      </c>
      <c r="B10" s="6"/>
      <c r="C10" s="6"/>
      <c r="D10" s="6"/>
      <c r="E10" s="6"/>
      <c r="F10" s="6"/>
      <c r="G10" s="6"/>
      <c r="J10" s="79" t="s">
        <v>37</v>
      </c>
      <c r="K10" s="80"/>
    </row>
    <row r="11" spans="1:11" ht="60" x14ac:dyDescent="0.25">
      <c r="A11" s="32" t="s">
        <v>7</v>
      </c>
      <c r="B11" s="33" t="s">
        <v>8</v>
      </c>
      <c r="C11" s="34" t="s">
        <v>9</v>
      </c>
      <c r="D11" s="35" t="s">
        <v>10</v>
      </c>
      <c r="E11" s="34" t="s">
        <v>11</v>
      </c>
      <c r="F11" s="34"/>
      <c r="G11" s="45" t="s">
        <v>33</v>
      </c>
      <c r="J11" s="50" t="s">
        <v>42</v>
      </c>
      <c r="K11" s="51"/>
    </row>
    <row r="12" spans="1:11" x14ac:dyDescent="0.25">
      <c r="A12" s="21">
        <v>43191</v>
      </c>
      <c r="B12" s="12" t="s">
        <v>43</v>
      </c>
      <c r="C12" s="49">
        <v>105.25</v>
      </c>
      <c r="D12" s="9">
        <f>SUM(D19/7/52)</f>
        <v>8.0676923076923082</v>
      </c>
      <c r="E12" s="9">
        <f>SUM(C12:D12)</f>
        <v>113.31769230769231</v>
      </c>
      <c r="F12" s="10"/>
      <c r="G12" s="46"/>
    </row>
    <row r="13" spans="1:11" s="53" customFormat="1" x14ac:dyDescent="0.25">
      <c r="A13" s="21"/>
      <c r="B13" s="12" t="s">
        <v>44</v>
      </c>
      <c r="C13" s="49">
        <v>106.19</v>
      </c>
      <c r="D13" s="9">
        <f>SUM(D19/7/52)</f>
        <v>8.0676923076923082</v>
      </c>
      <c r="E13" s="9">
        <f>SUM(C13:D13)</f>
        <v>114.25769230769231</v>
      </c>
      <c r="F13" s="10"/>
      <c r="G13" s="54"/>
    </row>
    <row r="14" spans="1:11" s="53" customFormat="1" x14ac:dyDescent="0.25">
      <c r="A14" s="21"/>
      <c r="B14" s="12" t="s">
        <v>45</v>
      </c>
      <c r="C14" s="49">
        <v>105.25</v>
      </c>
      <c r="D14" s="9">
        <f>SUM(D19/7/52)</f>
        <v>8.0676923076923082</v>
      </c>
      <c r="E14" s="9">
        <f>SUM(C14:D14)</f>
        <v>113.31769230769231</v>
      </c>
      <c r="F14" s="10"/>
      <c r="G14" s="54"/>
    </row>
    <row r="15" spans="1:11" s="53" customFormat="1" x14ac:dyDescent="0.25">
      <c r="A15" s="21"/>
      <c r="B15" s="12" t="s">
        <v>46</v>
      </c>
      <c r="C15" s="49">
        <v>106.18</v>
      </c>
      <c r="D15" s="9">
        <f>SUM(D19/7/52)</f>
        <v>8.0676923076923082</v>
      </c>
      <c r="E15" s="9">
        <f>SUM(C15:D15)</f>
        <v>114.24769230769232</v>
      </c>
      <c r="F15" s="10"/>
      <c r="G15" s="54"/>
    </row>
    <row r="16" spans="1:11" s="53" customFormat="1" x14ac:dyDescent="0.25">
      <c r="A16" s="21"/>
      <c r="B16" s="12" t="s">
        <v>47</v>
      </c>
      <c r="C16" s="49">
        <v>102.41</v>
      </c>
      <c r="D16" s="9">
        <f>SUM(D19/7/52)</f>
        <v>8.0676923076923082</v>
      </c>
      <c r="E16" s="9">
        <f t="shared" ref="E16:E18" si="0">SUM(C16:D16)</f>
        <v>110.47769230769231</v>
      </c>
      <c r="F16" s="10"/>
      <c r="G16" s="54"/>
    </row>
    <row r="17" spans="1:9" s="53" customFormat="1" x14ac:dyDescent="0.25">
      <c r="A17" s="21"/>
      <c r="B17" s="12" t="s">
        <v>48</v>
      </c>
      <c r="C17" s="49">
        <v>106.18</v>
      </c>
      <c r="D17" s="9">
        <f>SUM(D19/7/52)</f>
        <v>8.0676923076923082</v>
      </c>
      <c r="E17" s="9">
        <f>SUM(C17:D17)</f>
        <v>114.24769230769232</v>
      </c>
      <c r="F17" s="10"/>
      <c r="G17" s="54"/>
    </row>
    <row r="18" spans="1:9" x14ac:dyDescent="0.25">
      <c r="A18" s="57"/>
      <c r="B18" s="58" t="s">
        <v>49</v>
      </c>
      <c r="C18" s="59">
        <v>106.18</v>
      </c>
      <c r="D18" s="59">
        <f>SUM(D19/7/52)</f>
        <v>8.0676923076923082</v>
      </c>
      <c r="E18" s="59">
        <f t="shared" si="0"/>
        <v>114.24769230769232</v>
      </c>
      <c r="F18" s="60"/>
      <c r="G18" s="47"/>
    </row>
    <row r="19" spans="1:9" ht="49.5" customHeight="1" thickBot="1" x14ac:dyDescent="0.3">
      <c r="A19" s="36" t="s">
        <v>34</v>
      </c>
      <c r="B19" s="13">
        <v>7</v>
      </c>
      <c r="C19" s="11">
        <f>SUM(C12:C18)*52</f>
        <v>38357.280000000006</v>
      </c>
      <c r="D19" s="11">
        <f>G42</f>
        <v>2936.64</v>
      </c>
      <c r="E19" s="11"/>
      <c r="F19" s="37"/>
      <c r="G19" s="48">
        <f>C19+D19</f>
        <v>41293.920000000006</v>
      </c>
    </row>
    <row r="20" spans="1:9" x14ac:dyDescent="0.25">
      <c r="A20" s="38"/>
      <c r="B20" s="39"/>
      <c r="C20" s="9"/>
      <c r="D20" s="9"/>
      <c r="E20" s="9"/>
      <c r="F20" s="40"/>
      <c r="G20" s="22"/>
    </row>
    <row r="21" spans="1:9" x14ac:dyDescent="0.25">
      <c r="A21" s="31" t="s">
        <v>12</v>
      </c>
      <c r="B21" s="6"/>
      <c r="C21" s="6"/>
      <c r="D21" s="6"/>
      <c r="E21" s="6"/>
      <c r="F21" s="15"/>
      <c r="G21" s="23">
        <f>C19</f>
        <v>38357.280000000006</v>
      </c>
    </row>
    <row r="22" spans="1:9" x14ac:dyDescent="0.25">
      <c r="A22" s="6"/>
      <c r="B22" s="6"/>
      <c r="C22" s="6"/>
      <c r="D22" s="6"/>
      <c r="E22" s="6"/>
      <c r="F22" s="15"/>
      <c r="G22" s="6"/>
    </row>
    <row r="23" spans="1:9" x14ac:dyDescent="0.25">
      <c r="A23" s="6"/>
      <c r="B23" s="28" t="s">
        <v>13</v>
      </c>
      <c r="C23" s="6"/>
      <c r="D23" s="6"/>
      <c r="E23" s="6"/>
      <c r="F23" s="15"/>
      <c r="G23" s="6"/>
    </row>
    <row r="24" spans="1:9" x14ac:dyDescent="0.25">
      <c r="A24" s="6"/>
      <c r="B24" s="6" t="s">
        <v>14</v>
      </c>
      <c r="C24" s="6"/>
      <c r="D24" s="6"/>
      <c r="E24" s="6"/>
      <c r="F24" s="14">
        <v>350</v>
      </c>
      <c r="G24" s="6"/>
    </row>
    <row r="25" spans="1:9" x14ac:dyDescent="0.25">
      <c r="A25" s="6"/>
      <c r="B25" s="6" t="s">
        <v>15</v>
      </c>
      <c r="C25" s="6"/>
      <c r="D25" s="6"/>
      <c r="E25" s="41"/>
      <c r="F25" s="15"/>
      <c r="G25" s="16">
        <f>F24*B19</f>
        <v>2450</v>
      </c>
    </row>
    <row r="26" spans="1:9" x14ac:dyDescent="0.25">
      <c r="A26" s="6"/>
      <c r="B26" s="6"/>
      <c r="C26" s="6"/>
      <c r="D26" s="6"/>
      <c r="E26" s="6"/>
      <c r="F26" s="15"/>
      <c r="G26" s="6"/>
    </row>
    <row r="27" spans="1:9" x14ac:dyDescent="0.25">
      <c r="A27" s="6"/>
      <c r="B27" s="6" t="s">
        <v>62</v>
      </c>
      <c r="C27" s="6"/>
      <c r="D27" s="6"/>
      <c r="E27" s="6"/>
      <c r="F27" s="15"/>
      <c r="G27" s="16">
        <f>G21*0.1</f>
        <v>3835.728000000001</v>
      </c>
      <c r="H27" s="4"/>
      <c r="I27" s="4"/>
    </row>
    <row r="28" spans="1:9" x14ac:dyDescent="0.25">
      <c r="A28" s="6"/>
      <c r="B28" s="28" t="s">
        <v>16</v>
      </c>
      <c r="C28" s="6"/>
      <c r="D28" s="6"/>
      <c r="E28" s="6"/>
      <c r="F28" s="15"/>
      <c r="G28" s="17">
        <f>G27+G25</f>
        <v>6285.728000000001</v>
      </c>
    </row>
    <row r="29" spans="1:9" x14ac:dyDescent="0.25">
      <c r="A29" s="6"/>
      <c r="B29" s="6"/>
      <c r="C29" s="6"/>
      <c r="D29" s="6"/>
      <c r="E29" s="6"/>
      <c r="F29" s="15"/>
      <c r="G29" s="6"/>
    </row>
    <row r="30" spans="1:9" ht="15.75" thickBot="1" x14ac:dyDescent="0.3">
      <c r="A30" s="6"/>
      <c r="B30" s="28" t="s">
        <v>17</v>
      </c>
      <c r="C30" s="6"/>
      <c r="D30" s="6"/>
      <c r="E30" s="6"/>
      <c r="F30" s="15"/>
      <c r="G30" s="18">
        <f>G21-G28</f>
        <v>32071.552000000003</v>
      </c>
    </row>
    <row r="31" spans="1:9" ht="15.75" thickTop="1" x14ac:dyDescent="0.25">
      <c r="A31" s="6"/>
      <c r="B31" s="6"/>
      <c r="C31" s="6"/>
      <c r="D31" s="6"/>
      <c r="E31" s="6"/>
      <c r="F31" s="15"/>
      <c r="G31" s="6"/>
    </row>
    <row r="32" spans="1:9" x14ac:dyDescent="0.25">
      <c r="A32" s="31" t="s">
        <v>18</v>
      </c>
      <c r="B32" s="6"/>
      <c r="C32" s="6"/>
      <c r="D32" s="6"/>
      <c r="E32" s="6"/>
      <c r="F32" s="6"/>
      <c r="G32" s="6"/>
    </row>
    <row r="33" spans="1:14" x14ac:dyDescent="0.25">
      <c r="A33" s="6"/>
      <c r="B33" s="6" t="s">
        <v>19</v>
      </c>
      <c r="C33" s="6"/>
      <c r="D33" s="6"/>
      <c r="E33" s="6"/>
      <c r="F33" s="6"/>
      <c r="G33" s="6"/>
      <c r="J33" s="63" t="s">
        <v>53</v>
      </c>
      <c r="K33" s="64"/>
      <c r="L33" s="64"/>
      <c r="M33" s="64"/>
      <c r="N33" s="65"/>
    </row>
    <row r="34" spans="1:14" ht="14.45" customHeight="1" x14ac:dyDescent="0.25">
      <c r="A34" s="6"/>
      <c r="B34" s="6" t="s">
        <v>20</v>
      </c>
      <c r="C34" s="6"/>
      <c r="D34" s="19" t="s">
        <v>31</v>
      </c>
      <c r="E34" s="20"/>
      <c r="F34" s="6"/>
      <c r="G34" s="14">
        <v>714.36</v>
      </c>
      <c r="J34" s="66" t="s">
        <v>54</v>
      </c>
      <c r="K34" s="52"/>
      <c r="L34" s="52"/>
      <c r="M34" s="52"/>
      <c r="N34" s="67"/>
    </row>
    <row r="35" spans="1:14" ht="14.45" customHeight="1" x14ac:dyDescent="0.25">
      <c r="A35" s="6"/>
      <c r="B35" s="6"/>
      <c r="C35" s="6"/>
      <c r="D35" s="19" t="s">
        <v>30</v>
      </c>
      <c r="E35" s="20"/>
      <c r="F35" s="6"/>
      <c r="G35" s="14">
        <v>71.2</v>
      </c>
      <c r="J35" s="68" t="s">
        <v>55</v>
      </c>
      <c r="K35" s="55"/>
      <c r="L35" s="55"/>
      <c r="M35" s="55"/>
      <c r="N35" s="69"/>
    </row>
    <row r="36" spans="1:14" x14ac:dyDescent="0.25">
      <c r="A36" s="6"/>
      <c r="B36" s="6"/>
      <c r="C36" s="6"/>
      <c r="D36" s="19" t="s">
        <v>32</v>
      </c>
      <c r="E36" s="20"/>
      <c r="F36" s="6"/>
      <c r="G36" s="14">
        <v>357</v>
      </c>
      <c r="J36" s="68" t="s">
        <v>56</v>
      </c>
      <c r="K36" s="55"/>
      <c r="L36" s="55"/>
      <c r="M36" s="55"/>
      <c r="N36" s="69"/>
    </row>
    <row r="37" spans="1:14" s="53" customFormat="1" x14ac:dyDescent="0.25">
      <c r="A37" s="6"/>
      <c r="B37" s="6"/>
      <c r="C37" s="6"/>
      <c r="D37" s="19" t="s">
        <v>51</v>
      </c>
      <c r="E37" s="20"/>
      <c r="F37" s="6"/>
      <c r="G37" s="14">
        <v>259.97000000000003</v>
      </c>
      <c r="J37" s="68" t="s">
        <v>57</v>
      </c>
      <c r="K37" s="55"/>
      <c r="L37" s="55"/>
      <c r="M37" s="55"/>
      <c r="N37" s="69"/>
    </row>
    <row r="38" spans="1:14" s="3" customFormat="1" x14ac:dyDescent="0.25">
      <c r="A38" s="6"/>
      <c r="B38" s="6"/>
      <c r="C38" s="6"/>
      <c r="D38" s="19" t="s">
        <v>35</v>
      </c>
      <c r="E38" s="6"/>
      <c r="F38" s="6"/>
      <c r="G38" s="14">
        <v>445.42</v>
      </c>
      <c r="J38" s="68" t="s">
        <v>58</v>
      </c>
      <c r="K38" s="55"/>
      <c r="L38" s="55"/>
      <c r="M38" s="70"/>
      <c r="N38" s="69"/>
    </row>
    <row r="39" spans="1:14" s="3" customFormat="1" ht="17.25" customHeight="1" x14ac:dyDescent="0.25">
      <c r="A39" s="6"/>
      <c r="B39" s="6"/>
      <c r="C39" s="6"/>
      <c r="D39" s="78" t="s">
        <v>50</v>
      </c>
      <c r="E39" s="78"/>
      <c r="F39" s="78"/>
      <c r="G39" s="14">
        <v>870.17</v>
      </c>
      <c r="J39" s="68" t="s">
        <v>59</v>
      </c>
      <c r="K39" s="55"/>
      <c r="L39" s="55"/>
      <c r="M39" s="55"/>
      <c r="N39" s="69"/>
    </row>
    <row r="40" spans="1:14" x14ac:dyDescent="0.25">
      <c r="A40" s="6"/>
      <c r="B40" s="6"/>
      <c r="C40" s="6"/>
      <c r="D40" s="19" t="s">
        <v>21</v>
      </c>
      <c r="E40" s="6"/>
      <c r="F40" s="6"/>
      <c r="G40" s="14">
        <f>SUM(218.4 + 0.12)</f>
        <v>218.52</v>
      </c>
      <c r="J40" s="68" t="s">
        <v>60</v>
      </c>
      <c r="K40" s="55"/>
      <c r="L40" s="55"/>
      <c r="M40" s="55"/>
      <c r="N40" s="69"/>
    </row>
    <row r="41" spans="1:14" x14ac:dyDescent="0.25">
      <c r="A41" s="6"/>
      <c r="B41" s="6"/>
      <c r="C41" s="6"/>
      <c r="D41" s="6"/>
      <c r="E41" s="6"/>
      <c r="F41" s="15"/>
      <c r="G41" s="14"/>
      <c r="J41" s="68" t="s">
        <v>61</v>
      </c>
      <c r="K41" s="55"/>
      <c r="L41" s="55"/>
      <c r="M41" s="55"/>
      <c r="N41" s="69"/>
    </row>
    <row r="42" spans="1:14" ht="15.75" thickBot="1" x14ac:dyDescent="0.3">
      <c r="A42" s="6"/>
      <c r="B42" s="28" t="s">
        <v>22</v>
      </c>
      <c r="C42" s="6"/>
      <c r="D42" s="6"/>
      <c r="E42" s="6"/>
      <c r="F42" s="15"/>
      <c r="G42" s="18">
        <f>SUM(G34:G41)</f>
        <v>2936.64</v>
      </c>
      <c r="J42" s="68"/>
      <c r="K42" s="55"/>
      <c r="L42" s="55"/>
      <c r="M42" s="55"/>
      <c r="N42" s="69"/>
    </row>
    <row r="43" spans="1:14" s="53" customFormat="1" ht="15.75" thickTop="1" x14ac:dyDescent="0.25">
      <c r="A43" s="6"/>
      <c r="B43" s="28"/>
      <c r="C43" s="6"/>
      <c r="D43" s="6"/>
      <c r="E43" s="6"/>
      <c r="F43" s="15"/>
      <c r="G43" s="61"/>
      <c r="J43" s="72" t="s">
        <v>63</v>
      </c>
      <c r="K43" s="73"/>
      <c r="L43" s="73"/>
      <c r="M43" s="73"/>
      <c r="N43" s="74"/>
    </row>
    <row r="44" spans="1:14" s="53" customFormat="1" x14ac:dyDescent="0.25">
      <c r="A44" s="6"/>
      <c r="B44" s="28"/>
      <c r="C44" s="6"/>
      <c r="D44" s="4" t="s">
        <v>52</v>
      </c>
      <c r="E44" s="6"/>
      <c r="F44" s="15"/>
      <c r="G44" s="62">
        <v>1560</v>
      </c>
      <c r="J44" s="75"/>
      <c r="K44" s="76"/>
      <c r="L44" s="76"/>
      <c r="M44" s="76"/>
      <c r="N44" s="77"/>
    </row>
    <row r="45" spans="1:14" x14ac:dyDescent="0.25">
      <c r="A45" s="6"/>
      <c r="B45" s="6"/>
      <c r="C45" s="6"/>
      <c r="D45" s="6"/>
      <c r="E45" s="6"/>
      <c r="F45" s="6"/>
      <c r="G45" s="16"/>
    </row>
    <row r="46" spans="1:14" x14ac:dyDescent="0.25">
      <c r="A46" s="31" t="s">
        <v>23</v>
      </c>
      <c r="B46" s="6"/>
      <c r="C46" s="6"/>
      <c r="D46" s="6"/>
      <c r="E46" s="6"/>
      <c r="F46" s="6"/>
      <c r="G46" s="16"/>
    </row>
    <row r="47" spans="1:14" x14ac:dyDescent="0.25">
      <c r="A47" s="6"/>
      <c r="B47" s="6"/>
      <c r="C47" s="6"/>
      <c r="D47" s="6"/>
      <c r="E47" s="6"/>
      <c r="F47" s="6"/>
      <c r="G47" s="6"/>
    </row>
    <row r="48" spans="1:14" x14ac:dyDescent="0.25">
      <c r="A48" s="6"/>
      <c r="B48" s="6" t="s">
        <v>24</v>
      </c>
      <c r="C48" s="6"/>
      <c r="D48" s="6"/>
      <c r="E48" s="6"/>
      <c r="F48" s="15"/>
      <c r="G48" s="24">
        <f>G30+G42+G44</f>
        <v>36568.192000000003</v>
      </c>
    </row>
    <row r="49" spans="1:7" x14ac:dyDescent="0.25">
      <c r="A49" s="6"/>
      <c r="B49" s="6" t="s">
        <v>25</v>
      </c>
      <c r="C49" s="6"/>
      <c r="D49" s="6"/>
      <c r="E49" s="6"/>
      <c r="F49" s="42"/>
      <c r="G49" s="25">
        <f>G28</f>
        <v>6285.728000000001</v>
      </c>
    </row>
    <row r="50" spans="1:7" ht="15.75" thickBot="1" x14ac:dyDescent="0.3">
      <c r="A50" s="6"/>
      <c r="B50" s="28" t="s">
        <v>26</v>
      </c>
      <c r="C50" s="6"/>
      <c r="D50" s="6"/>
      <c r="E50" s="6"/>
      <c r="F50" s="15"/>
      <c r="G50" s="26">
        <f>G48+G49</f>
        <v>42853.920000000006</v>
      </c>
    </row>
    <row r="51" spans="1:7" ht="15.75" thickTop="1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43" t="s">
        <v>27</v>
      </c>
      <c r="C52" s="6"/>
      <c r="D52" s="6"/>
      <c r="E52" s="6"/>
      <c r="F52" s="6"/>
      <c r="G52" s="16">
        <f>G19</f>
        <v>41293.920000000006</v>
      </c>
    </row>
    <row r="53" spans="1:7" x14ac:dyDescent="0.25">
      <c r="A53" s="6"/>
      <c r="B53" s="6"/>
      <c r="C53" s="6"/>
      <c r="D53" s="6"/>
      <c r="E53" s="6"/>
      <c r="F53" s="6"/>
      <c r="G53" s="16"/>
    </row>
    <row r="54" spans="1:7" x14ac:dyDescent="0.25">
      <c r="A54" s="6"/>
      <c r="B54" s="6" t="s">
        <v>28</v>
      </c>
      <c r="C54" s="6"/>
      <c r="D54" s="6"/>
      <c r="E54" s="6"/>
      <c r="F54" s="15"/>
      <c r="G54" s="27">
        <f>G48/12</f>
        <v>3047.3493333333336</v>
      </c>
    </row>
    <row r="55" spans="1:7" x14ac:dyDescent="0.25">
      <c r="A55" s="6"/>
      <c r="B55" s="4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44" t="s">
        <v>29</v>
      </c>
      <c r="C57" s="6" t="s">
        <v>65</v>
      </c>
      <c r="D57" s="6"/>
      <c r="E57" s="6"/>
      <c r="F57" s="6"/>
      <c r="G57" s="6"/>
    </row>
    <row r="58" spans="1:7" x14ac:dyDescent="0.25">
      <c r="A58" s="6"/>
      <c r="B58" s="6"/>
      <c r="C58" s="6" t="s">
        <v>64</v>
      </c>
      <c r="D58" s="6"/>
      <c r="E58" s="6"/>
      <c r="F58" s="6"/>
      <c r="G58" s="6"/>
    </row>
    <row r="59" spans="1:7" x14ac:dyDescent="0.25">
      <c r="A59" s="2"/>
      <c r="B59" s="1"/>
      <c r="C59" s="2"/>
      <c r="D59" s="2"/>
      <c r="E59" s="2"/>
      <c r="F59" s="2"/>
      <c r="G59" s="2"/>
    </row>
  </sheetData>
  <mergeCells count="3">
    <mergeCell ref="J43:N44"/>
    <mergeCell ref="D39:F39"/>
    <mergeCell ref="J10:K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Bromford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Russell</dc:creator>
  <cp:lastModifiedBy>Abigail Cockerell</cp:lastModifiedBy>
  <cp:lastPrinted>2016-10-17T13:56:40Z</cp:lastPrinted>
  <dcterms:created xsi:type="dcterms:W3CDTF">2016-06-11T14:57:11Z</dcterms:created>
  <dcterms:modified xsi:type="dcterms:W3CDTF">2017-02-20T13:36:11Z</dcterms:modified>
</cp:coreProperties>
</file>