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richard.quayle\Desktop\WiFi\"/>
    </mc:Choice>
  </mc:AlternateContent>
  <bookViews>
    <workbookView xWindow="555" yWindow="555" windowWidth="18645" windowHeight="6855" tabRatio="729"/>
  </bookViews>
  <sheets>
    <sheet name="Instructions To Suppliers" sheetId="5" r:id="rId1"/>
    <sheet name="Pricing " sheetId="6" r:id="rId2"/>
    <sheet name="Lists" sheetId="3" state="hidden" r:id="rId3"/>
    <sheet name="Detailed Pricing " sheetId="12" r:id="rId4"/>
    <sheet name="Sheet2" sheetId="9" state="hidden" r:id="rId5"/>
    <sheet name="Confidence Score Table" sheetId="10" r:id="rId6"/>
    <sheet name="Confidence description" sheetId="11" r:id="rId7"/>
  </sheets>
  <externalReferences>
    <externalReference r:id="rId8"/>
    <externalReference r:id="rId9"/>
    <externalReference r:id="rId10"/>
  </externalReferences>
  <definedNames>
    <definedName name="_tps2000" localSheetId="3">#REF!</definedName>
    <definedName name="_tps2000">#REF!</definedName>
    <definedName name="AP_Scen">'[1]I-LBC Var Inputs'!$AW$16:$AW$21</definedName>
    <definedName name="area">'[1]Lists (2)'!$C$21:$C$40</definedName>
    <definedName name="area1">[1]Lists!$C$22:$C$41</definedName>
    <definedName name="arubactrl" localSheetId="3">#REF!</definedName>
    <definedName name="arubactrl">#REF!</definedName>
    <definedName name="Bor_2">'[1]O-Cash LBC RPI'!$E$30:$E$45</definedName>
    <definedName name="bor_z">'[1]Lists (2)'!$C$51:$C$64</definedName>
    <definedName name="Boroughs">'[1]I-LBC Var Inputs'!$C$17:$C$33</definedName>
    <definedName name="cabinet" localSheetId="3">#REF!</definedName>
    <definedName name="cabinet">#REF!</definedName>
    <definedName name="cablerun" localSheetId="3">#REF!</definedName>
    <definedName name="cablerun">#REF!</definedName>
    <definedName name="Capex_profiles_CH1">'[2]Roll out profiles'!$B$11:$B$14</definedName>
    <definedName name="cat5e" localSheetId="3">[3]Variables!#REF!</definedName>
    <definedName name="cat5e">[3]Variables!#REF!</definedName>
    <definedName name="CIQWBGuid" hidden="1">"3766e7c3-e3f4-4e8d-823e-c469ce122cde"</definedName>
    <definedName name="Days_Year">[1]Constants!$D$39</definedName>
    <definedName name="ERR">[1]Constants!$D$26</definedName>
    <definedName name="ES2024PWR" localSheetId="3">#REF!</definedName>
    <definedName name="ES2024PWR">#REF!</definedName>
    <definedName name="es2024pwrcost" localSheetId="3">#REF!</definedName>
    <definedName name="es2024pwrcost">#REF!</definedName>
    <definedName name="Escalation">'[1]I-Annual'!$F$30:$T$30</definedName>
    <definedName name="Foot_AP">'[1]I-LBC Var Inputs'!$H$4:$H$5</definedName>
    <definedName name="GB_MB">[1]Constants!$D$35</definedName>
    <definedName name="GoalSeek_ppmb">'[1]C-£MB Calcs'!$H$48:$R$48</definedName>
    <definedName name="hardware" localSheetId="3">#REF!</definedName>
    <definedName name="hardware">#REF!</definedName>
    <definedName name="I_Annual_FY_Headings">'[1]I-Annual'!$F$28:$T$28</definedName>
    <definedName name="I_Annual_Heading_Constant">'[1]I-Annual'!$F$27:$T$27</definedName>
    <definedName name="installation" localSheetId="3">#REF!</definedName>
    <definedName name="installation">#REF!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"04/16/2012 09:30:20"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9371Acost" localSheetId="3">#REF!</definedName>
    <definedName name="J9371Acost">#REF!</definedName>
    <definedName name="labour" localSheetId="3">[3]Variables!#REF!</definedName>
    <definedName name="labour">[3]Variables!#REF!</definedName>
    <definedName name="labour1man" localSheetId="3">#REF!</definedName>
    <definedName name="labour1man">#REF!</definedName>
    <definedName name="labour2men" localSheetId="3">#REF!</definedName>
    <definedName name="labour2men">#REF!</definedName>
    <definedName name="labourcost" localSheetId="3">[3]Variables!#REF!</definedName>
    <definedName name="labourcost">[3]Variables!#REF!</definedName>
    <definedName name="labout2men" localSheetId="3">#REF!</definedName>
    <definedName name="labout2men">#REF!</definedName>
    <definedName name="mac_list">'[1]Lists (2)'!$C$42:$C$45</definedName>
    <definedName name="mkt_demand">[1]Lists!$C$8:$C$12</definedName>
    <definedName name="mkt_share">[1]Lists!$C$4:$C$6</definedName>
    <definedName name="Months_Year">[1]Constants!$D$37</definedName>
    <definedName name="msm310cost" localSheetId="3">#REF!</definedName>
    <definedName name="msm310cost">#REF!</definedName>
    <definedName name="msm710cost" localSheetId="3">#REF!</definedName>
    <definedName name="msm710cost">#REF!</definedName>
    <definedName name="msm760cost" localSheetId="3">#REF!</definedName>
    <definedName name="msm760cost">#REF!</definedName>
    <definedName name="Neg_Floor_ppmb">'[1]C-£MB Calcs'!$H$46:$R$46</definedName>
    <definedName name="New_ppmb">'[1]C-£MB Calcs'!$H$42:$R$42</definedName>
    <definedName name="NPV_10">'[1]C-Cashflow'!$O$843</definedName>
    <definedName name="NPV_7">'[1]C-Cashflow'!$O$839</definedName>
    <definedName name="NPV_FY16">'[1]C-Cashflow'!$O$841</definedName>
    <definedName name="NR_Dist">'[1]Lists (2)'!$C$47:$C$48</definedName>
    <definedName name="OK">[1]Constants!$D$25</definedName>
    <definedName name="ON_OFF">[1]Constants!$D$41:$D$42</definedName>
    <definedName name="Override_ppmb">'[1]C-£MB Calcs'!$H$44:$R$44</definedName>
    <definedName name="_xlnm.Print_Area" localSheetId="0">'Instructions To Suppliers'!$A$1:$B$18</definedName>
    <definedName name="procurvectrl" localSheetId="3">#REF!</definedName>
    <definedName name="procurvectrl">#REF!</definedName>
    <definedName name="PROCURVECTRLCOST" localSheetId="3">#REF!</definedName>
    <definedName name="PROCURVECTRLCOST">#REF!</definedName>
    <definedName name="procurvelicense" localSheetId="3">#REF!</definedName>
    <definedName name="procurvelicense">#REF!</definedName>
    <definedName name="pstn" localSheetId="3">#REF!</definedName>
    <definedName name="pstn">#REF!</definedName>
    <definedName name="pstncost" localSheetId="3">#REF!</definedName>
    <definedName name="pstncost">#REF!</definedName>
    <definedName name="ratios" localSheetId="3">#REF!</definedName>
    <definedName name="ratios">#REF!</definedName>
    <definedName name="RPI">'[1]6. Cashflow Calcs'!$J$16:$BA$16</definedName>
    <definedName name="RPI_1">'[1]6. Cashflow Calcs'!$J$15:$BA$15</definedName>
    <definedName name="RPIH2">'[1]6. Cashflow Calcs'!$J$18:$BA$18</definedName>
    <definedName name="run" localSheetId="3">#REF!</definedName>
    <definedName name="run">#REF!</definedName>
    <definedName name="scen">[1]Lists!$C$43:$C$46</definedName>
    <definedName name="Service">[1]Lists!$C$14:$C$17</definedName>
    <definedName name="sharedband" localSheetId="3">#REF!</definedName>
    <definedName name="sharedband">#REF!</definedName>
    <definedName name="Small_on">[1]Lists!$C$48:$C$50</definedName>
    <definedName name="Start_Date">'[1]I-Monthly'!$L$5</definedName>
    <definedName name="Takeup_profiles_CH1">'[2]Roll out profiles'!$B$4:$B$7</definedName>
    <definedName name="TB_GB">[1]Constants!$D$33</definedName>
    <definedName name="Tech_Price_Reduc">'[1]I-Annual'!$F$32:$T$32</definedName>
    <definedName name="Thousand">[1]Constants!$D$28</definedName>
    <definedName name="tps2000cost" localSheetId="3">#REF!</definedName>
    <definedName name="tps2000cost">#REF!</definedName>
    <definedName name="trunking" localSheetId="3">#REF!</definedName>
    <definedName name="trunking">#REF!</definedName>
    <definedName name="wrn.Maintenance._.Report." hidden="1">{#N/A,#N/A,TRUE,"Bid Sign Off";#N/A,#N/A,TRUE,"Information";"Maintenance1",#N/A,TRUE,"Maintenance";#N/A,#N/A,TRUE,"Cost and Price (Maintenance)";#N/A,#N/A,TRUE,"D&amp;C 1";#N/A,#N/A,TRUE,"D&amp;C 2";#N/A,#N/A,TRUE,"D&amp;C 3"}</definedName>
    <definedName name="wrn.Project._.Costing." hidden="1">{#N/A,#N/A,TRUE,"Bid Sign Off";#N/A,#N/A,TRUE,"Information";#N/A,#N/A,TRUE,"Equipment Supply";"IandC2",#N/A,TRUE,"Installation &amp; Commission";#N/A,#N/A,TRUE,"Cost and Price (Project)";#N/A,#N/A,TRUE,"D&amp;C 1";#N/A,#N/A,TRUE,"D&amp;C 2";#N/A,#N/A,TRUE,"D&amp;C 3"}</definedName>
  </definedNames>
  <calcPr calcId="162913" concurrentCalc="0"/>
</workbook>
</file>

<file path=xl/calcChain.xml><?xml version="1.0" encoding="utf-8"?>
<calcChain xmlns="http://schemas.openxmlformats.org/spreadsheetml/2006/main">
  <c r="P50" i="6" l="1"/>
  <c r="P51" i="6"/>
  <c r="P52" i="6"/>
  <c r="P53" i="6"/>
  <c r="P54" i="6"/>
  <c r="P55" i="6"/>
  <c r="P56" i="6"/>
  <c r="P57" i="6"/>
  <c r="P58" i="6"/>
  <c r="P59" i="6"/>
  <c r="P33" i="6"/>
  <c r="P34" i="6"/>
  <c r="P35" i="6"/>
  <c r="P36" i="6"/>
  <c r="P37" i="6"/>
  <c r="P38" i="6"/>
  <c r="P39" i="6"/>
  <c r="P40" i="6"/>
  <c r="P41" i="6"/>
  <c r="P32" i="6"/>
  <c r="P7" i="6"/>
  <c r="P8" i="6"/>
  <c r="P9" i="6"/>
  <c r="P10" i="6"/>
  <c r="P11" i="6"/>
  <c r="P12" i="6"/>
  <c r="P13" i="6"/>
  <c r="P14" i="6"/>
  <c r="P15" i="6"/>
  <c r="P6" i="6"/>
  <c r="I27" i="12"/>
  <c r="I28" i="12"/>
  <c r="I29" i="12"/>
  <c r="I30" i="12"/>
  <c r="I31" i="12"/>
  <c r="I32" i="12"/>
  <c r="I33" i="12"/>
  <c r="I34" i="12"/>
  <c r="I35" i="12"/>
  <c r="I36" i="12"/>
  <c r="I38" i="12"/>
  <c r="H38" i="12"/>
  <c r="F38" i="12"/>
  <c r="E38" i="12"/>
  <c r="D38" i="12"/>
  <c r="H39" i="6"/>
  <c r="K39" i="6"/>
  <c r="L39" i="6"/>
  <c r="N39" i="6"/>
  <c r="O39" i="6"/>
  <c r="Q39" i="6"/>
  <c r="H38" i="6"/>
  <c r="K38" i="6"/>
  <c r="L38" i="6"/>
  <c r="N38" i="6"/>
  <c r="O38" i="6"/>
  <c r="Q38" i="6"/>
  <c r="C38" i="6"/>
  <c r="C39" i="6"/>
  <c r="C40" i="6"/>
  <c r="C41" i="6"/>
  <c r="H57" i="6"/>
  <c r="K57" i="6"/>
  <c r="L57" i="6"/>
  <c r="N57" i="6"/>
  <c r="O57" i="6"/>
  <c r="Q57" i="6"/>
  <c r="H56" i="6"/>
  <c r="K56" i="6"/>
  <c r="L56" i="6"/>
  <c r="N56" i="6"/>
  <c r="O56" i="6"/>
  <c r="Q56" i="6"/>
  <c r="C56" i="6"/>
  <c r="C57" i="6"/>
  <c r="C58" i="6"/>
  <c r="C59" i="6"/>
  <c r="I16" i="12"/>
  <c r="I15" i="12"/>
  <c r="I14" i="12"/>
  <c r="H5" i="6"/>
  <c r="K5" i="6"/>
  <c r="L5" i="6"/>
  <c r="N5" i="6"/>
  <c r="O5" i="6"/>
  <c r="Q5" i="6"/>
  <c r="K6" i="6"/>
  <c r="L6" i="6"/>
  <c r="N6" i="6"/>
  <c r="H6" i="6"/>
  <c r="O6" i="6"/>
  <c r="Q6" i="6"/>
  <c r="H7" i="6"/>
  <c r="K7" i="6"/>
  <c r="L7" i="6"/>
  <c r="N7" i="6"/>
  <c r="O7" i="6"/>
  <c r="Q7" i="6"/>
  <c r="H8" i="6"/>
  <c r="K8" i="6"/>
  <c r="L8" i="6"/>
  <c r="N8" i="6"/>
  <c r="O8" i="6"/>
  <c r="C8" i="6"/>
  <c r="Q8" i="6"/>
  <c r="H9" i="6"/>
  <c r="K9" i="6"/>
  <c r="L9" i="6"/>
  <c r="N9" i="6"/>
  <c r="O9" i="6"/>
  <c r="C9" i="6"/>
  <c r="Q9" i="6"/>
  <c r="H10" i="6"/>
  <c r="K10" i="6"/>
  <c r="L10" i="6"/>
  <c r="N10" i="6"/>
  <c r="O10" i="6"/>
  <c r="C10" i="6"/>
  <c r="Q10" i="6"/>
  <c r="H11" i="6"/>
  <c r="K11" i="6"/>
  <c r="L11" i="6"/>
  <c r="N11" i="6"/>
  <c r="O11" i="6"/>
  <c r="C11" i="6"/>
  <c r="Q11" i="6"/>
  <c r="H12" i="6"/>
  <c r="K12" i="6"/>
  <c r="L12" i="6"/>
  <c r="N12" i="6"/>
  <c r="O12" i="6"/>
  <c r="C12" i="6"/>
  <c r="Q12" i="6"/>
  <c r="H13" i="6"/>
  <c r="K13" i="6"/>
  <c r="L13" i="6"/>
  <c r="N13" i="6"/>
  <c r="O13" i="6"/>
  <c r="C13" i="6"/>
  <c r="Q13" i="6"/>
  <c r="K14" i="6"/>
  <c r="L14" i="6"/>
  <c r="N14" i="6"/>
  <c r="H14" i="6"/>
  <c r="O14" i="6"/>
  <c r="Q14" i="6"/>
  <c r="K15" i="6"/>
  <c r="L15" i="6"/>
  <c r="N15" i="6"/>
  <c r="H15" i="6"/>
  <c r="O15" i="6"/>
  <c r="Q15" i="6"/>
  <c r="Q16" i="6"/>
  <c r="O16" i="6"/>
  <c r="N16" i="6"/>
  <c r="K16" i="6"/>
  <c r="G16" i="6"/>
  <c r="D16" i="6"/>
  <c r="F16" i="10"/>
  <c r="F17" i="10"/>
  <c r="F18" i="10"/>
  <c r="F19" i="10"/>
  <c r="F20" i="10"/>
  <c r="F23" i="10"/>
  <c r="F24" i="10"/>
  <c r="F27" i="10"/>
  <c r="F28" i="10"/>
  <c r="F29" i="10"/>
  <c r="F30" i="10"/>
  <c r="F33" i="10"/>
  <c r="F35" i="10"/>
  <c r="F36" i="10"/>
  <c r="F37" i="10"/>
  <c r="F40" i="10"/>
  <c r="F41" i="10"/>
  <c r="F42" i="10"/>
  <c r="F43" i="10"/>
  <c r="F11" i="10"/>
  <c r="F12" i="10"/>
  <c r="F13" i="10"/>
  <c r="F10" i="10"/>
  <c r="F44" i="10"/>
  <c r="I8" i="12"/>
  <c r="I9" i="12"/>
  <c r="I10" i="12"/>
  <c r="I11" i="12"/>
  <c r="I12" i="12"/>
  <c r="I13" i="12"/>
  <c r="I7" i="12"/>
  <c r="I18" i="12"/>
  <c r="B7" i="9"/>
  <c r="G60" i="6"/>
  <c r="D60" i="6"/>
  <c r="K59" i="6"/>
  <c r="L59" i="6"/>
  <c r="N59" i="6"/>
  <c r="H59" i="6"/>
  <c r="K58" i="6"/>
  <c r="L58" i="6"/>
  <c r="N58" i="6"/>
  <c r="H58" i="6"/>
  <c r="K55" i="6"/>
  <c r="L55" i="6"/>
  <c r="N55" i="6"/>
  <c r="H55" i="6"/>
  <c r="K54" i="6"/>
  <c r="L54" i="6"/>
  <c r="N54" i="6"/>
  <c r="H54" i="6"/>
  <c r="K53" i="6"/>
  <c r="L53" i="6"/>
  <c r="N53" i="6"/>
  <c r="H53" i="6"/>
  <c r="K52" i="6"/>
  <c r="L52" i="6"/>
  <c r="N52" i="6"/>
  <c r="H52" i="6"/>
  <c r="K51" i="6"/>
  <c r="L51" i="6"/>
  <c r="N51" i="6"/>
  <c r="H51" i="6"/>
  <c r="K50" i="6"/>
  <c r="L50" i="6"/>
  <c r="N50" i="6"/>
  <c r="H50" i="6"/>
  <c r="C50" i="6"/>
  <c r="C51" i="6"/>
  <c r="K49" i="6"/>
  <c r="L49" i="6"/>
  <c r="N49" i="6"/>
  <c r="H49" i="6"/>
  <c r="O48" i="6"/>
  <c r="G42" i="6"/>
  <c r="D42" i="6"/>
  <c r="K41" i="6"/>
  <c r="L41" i="6"/>
  <c r="N41" i="6"/>
  <c r="H41" i="6"/>
  <c r="K40" i="6"/>
  <c r="L40" i="6"/>
  <c r="N40" i="6"/>
  <c r="H40" i="6"/>
  <c r="K37" i="6"/>
  <c r="L37" i="6"/>
  <c r="N37" i="6"/>
  <c r="H37" i="6"/>
  <c r="K36" i="6"/>
  <c r="L36" i="6"/>
  <c r="N36" i="6"/>
  <c r="H36" i="6"/>
  <c r="K35" i="6"/>
  <c r="L35" i="6"/>
  <c r="N35" i="6"/>
  <c r="H35" i="6"/>
  <c r="K34" i="6"/>
  <c r="L34" i="6"/>
  <c r="N34" i="6"/>
  <c r="H34" i="6"/>
  <c r="K33" i="6"/>
  <c r="L33" i="6"/>
  <c r="N33" i="6"/>
  <c r="H33" i="6"/>
  <c r="K32" i="6"/>
  <c r="L32" i="6"/>
  <c r="N32" i="6"/>
  <c r="H32" i="6"/>
  <c r="C32" i="6"/>
  <c r="C33" i="6"/>
  <c r="C34" i="6"/>
  <c r="C35" i="6"/>
  <c r="C36" i="6"/>
  <c r="C37" i="6"/>
  <c r="K31" i="6"/>
  <c r="H31" i="6"/>
  <c r="O30" i="6"/>
  <c r="C6" i="6"/>
  <c r="O4" i="6"/>
  <c r="C7" i="6"/>
  <c r="O49" i="6"/>
  <c r="O50" i="6"/>
  <c r="Q50" i="6"/>
  <c r="O41" i="6"/>
  <c r="O54" i="6"/>
  <c r="O34" i="6"/>
  <c r="Q4" i="6"/>
  <c r="O51" i="6"/>
  <c r="O55" i="6"/>
  <c r="Q49" i="6"/>
  <c r="K42" i="6"/>
  <c r="O35" i="6"/>
  <c r="Q35" i="6"/>
  <c r="O40" i="6"/>
  <c r="N60" i="6"/>
  <c r="O53" i="6"/>
  <c r="O59" i="6"/>
  <c r="Q30" i="6"/>
  <c r="L31" i="6"/>
  <c r="N31" i="6"/>
  <c r="N42" i="6"/>
  <c r="O32" i="6"/>
  <c r="O36" i="6"/>
  <c r="O37" i="6"/>
  <c r="Q37" i="6"/>
  <c r="Q41" i="6"/>
  <c r="O52" i="6"/>
  <c r="O58" i="6"/>
  <c r="O33" i="6"/>
  <c r="Q33" i="6"/>
  <c r="C52" i="6"/>
  <c r="Q51" i="6"/>
  <c r="K60" i="6"/>
  <c r="Q48" i="6"/>
  <c r="Q32" i="6"/>
  <c r="Q40" i="6"/>
  <c r="Q34" i="6"/>
  <c r="C53" i="6"/>
  <c r="Q52" i="6"/>
  <c r="O31" i="6"/>
  <c r="O60" i="6"/>
  <c r="Q36" i="6"/>
  <c r="Q31" i="6"/>
  <c r="Q42" i="6"/>
  <c r="O42" i="6"/>
  <c r="C54" i="6"/>
  <c r="Q53" i="6"/>
  <c r="C55" i="6"/>
  <c r="Q54" i="6"/>
  <c r="Q55" i="6"/>
  <c r="Q58" i="6"/>
  <c r="Q59" i="6"/>
  <c r="Q60" i="6"/>
  <c r="D18" i="12"/>
  <c r="E18" i="12"/>
  <c r="F18" i="12"/>
  <c r="H18" i="12"/>
</calcChain>
</file>

<file path=xl/sharedStrings.xml><?xml version="1.0" encoding="utf-8"?>
<sst xmlns="http://schemas.openxmlformats.org/spreadsheetml/2006/main" count="260" uniqueCount="133">
  <si>
    <t>Year 1</t>
  </si>
  <si>
    <t>Year 2</t>
  </si>
  <si>
    <t>Year 3</t>
  </si>
  <si>
    <t>Year 4</t>
  </si>
  <si>
    <t>Year 5</t>
  </si>
  <si>
    <t>Year 6</t>
  </si>
  <si>
    <t>Year 7</t>
  </si>
  <si>
    <t>Year 8</t>
  </si>
  <si>
    <t>Provide separate sheet for detailed evidence to support revenue</t>
  </si>
  <si>
    <t>Totals</t>
  </si>
  <si>
    <t>Y</t>
  </si>
  <si>
    <t>N</t>
  </si>
  <si>
    <t>Number of assets</t>
  </si>
  <si>
    <t>Discount Factor</t>
  </si>
  <si>
    <t>Upfront</t>
  </si>
  <si>
    <t>Nominal Discount Factor</t>
  </si>
  <si>
    <t>Assumed Inflation</t>
  </si>
  <si>
    <t>Real or Nominal</t>
  </si>
  <si>
    <t>Nominal</t>
  </si>
  <si>
    <t>Present Value</t>
  </si>
  <si>
    <t>Time Period (For NPV)</t>
  </si>
  <si>
    <t xml:space="preserve">Pricing </t>
  </si>
  <si>
    <t>Instructions</t>
  </si>
  <si>
    <t>Confidence Factor</t>
  </si>
  <si>
    <t>The total score from the table below will be used as the Confidence Factor in the pricing schedule.</t>
  </si>
  <si>
    <t xml:space="preserve"> </t>
  </si>
  <si>
    <t xml:space="preserve">  </t>
  </si>
  <si>
    <t xml:space="preserve">         </t>
  </si>
  <si>
    <t>Calculated Fields</t>
  </si>
  <si>
    <t>Confidence level is described on the next sheet for info only</t>
  </si>
  <si>
    <t>Guaranteed Revenue Per Year if any</t>
  </si>
  <si>
    <t>Annual Concession Fee</t>
  </si>
  <si>
    <t>This is a calculated field and you should not alter content</t>
  </si>
  <si>
    <t>Year 0</t>
  </si>
  <si>
    <t>Annual rental per asset</t>
  </si>
  <si>
    <t>Estimated total value Revenue generated by concession (Guaranteed and Non- Guaranteed)</t>
  </si>
  <si>
    <t xml:space="preserve">Annual Concession Fee             </t>
  </si>
  <si>
    <t>This should be an annual figure for the guaranteed concession fee that you are proposing. Any upfront fee should be put in the first row</t>
  </si>
  <si>
    <t xml:space="preserve">Calculated  Revenue Share       </t>
  </si>
  <si>
    <t>Annual Totals Guaranteed plus Non-guaranteed</t>
  </si>
  <si>
    <t xml:space="preserve">State the total number of assets that will be deployed across the borough. This field is for information only. </t>
  </si>
  <si>
    <t xml:space="preserve">State the value of rental you are proposing per asset. This field is for information only. </t>
  </si>
  <si>
    <t xml:space="preserve">Total Estimated Revenue </t>
  </si>
  <si>
    <t xml:space="preserve">Non-guaranteed Revenue Share </t>
  </si>
  <si>
    <t>Worked example - all figures are for illustrative purposes only</t>
  </si>
  <si>
    <t xml:space="preserve">% Revenue Share </t>
  </si>
  <si>
    <t>Detailed Revenue</t>
  </si>
  <si>
    <t>WiFi Revenue</t>
  </si>
  <si>
    <t>Media Revenue</t>
  </si>
  <si>
    <t>Small Cell Revenue</t>
  </si>
  <si>
    <t>Total</t>
  </si>
  <si>
    <t>Other Revenue</t>
  </si>
  <si>
    <t xml:space="preserve">applicable. The evaluation and resultant markings will be determined by the quality of the response and the level of supportive documentation submitted.  </t>
  </si>
  <si>
    <t xml:space="preserve">Length of Contract
</t>
  </si>
  <si>
    <t>Complete for all years of the contract period</t>
  </si>
  <si>
    <t>Maximise the revenue earning opportunities from a wireless network affords</t>
  </si>
  <si>
    <t>Maximum score</t>
  </si>
  <si>
    <t>Provides multiple revenue streams</t>
  </si>
  <si>
    <t>Shows good understanding of market and demand for services</t>
  </si>
  <si>
    <t>Proposed approach to shared revenue</t>
  </si>
  <si>
    <t>Detailed Business Model(s) including support for enhancing mobile coverage</t>
  </si>
  <si>
    <t>Transparent and open</t>
  </si>
  <si>
    <t>Proven business Model(s)</t>
  </si>
  <si>
    <t>Innovation</t>
  </si>
  <si>
    <t>Evidence for revenue figures</t>
  </si>
  <si>
    <t>Demonstrating how the revenue is supported by separate open book accounting and full audit provisions</t>
  </si>
  <si>
    <t>Full details on network costs to be provided</t>
  </si>
  <si>
    <t>Full details of operational costs to be provided</t>
  </si>
  <si>
    <t>Granular reporting on all revenue generated through concession</t>
  </si>
  <si>
    <t>Regular reporting and accurate forecasting</t>
  </si>
  <si>
    <t>Provides robust details of future technological changes and likely impacts</t>
  </si>
  <si>
    <t>How the proposals commercial model deals with consideration for “free access” to consumers</t>
  </si>
  <si>
    <t xml:space="preserve">Suppliers please complete columns in yellow </t>
  </si>
  <si>
    <t>Supplier A offers £125k as an upfront payment, and then an annual rental of £65k based on 500 assets deployed at a value of £130 per asset. £200k revenue is estimated from the concession, of which 20% is revenue share to the Council. £10k per annum is guaranteed revenue. Confidence factor has been assessed at 90%.</t>
  </si>
  <si>
    <t>Supplier B offers £150k as an upfront payment, and then an annual rental of £80k based on 500 assets deployed at a value of £160 per asset. £130k revenue is estimated from the concession, of which 15% is revenue share to the Council. £10k per annum is guaranteed revenue. Confidence factor has been assessed at 60%</t>
  </si>
  <si>
    <t xml:space="preserve">In each response the Supplier will be required to provide evidence to substantiate and justify their response providing documentary evidence where </t>
  </si>
  <si>
    <t>Nil or inadequate response.  Fails to demonstrate an ability to meet the requirement.</t>
  </si>
  <si>
    <t>Response is partially relevant and poor.  The response addresses some elements of the requirements but contains insufficient/limited detail or explanation to demonstrate how the requirements will be fulfilled</t>
  </si>
  <si>
    <t>Response is relevant and acceptable.  The response addresses a broad understanding of the requirements but may lack details on how the requirement will be fulfilled in certain areas.</t>
  </si>
  <si>
    <t>Response is relevant and good.  The response is sufficiently detailed to demonstrate a good understanding and provides details on how the requirements will be fulfilled.</t>
  </si>
  <si>
    <t>Response is completely relevant and excellent overall.  The response is comprehensive, unambiguous and demonstrates a thorough understanding of the requirement and provides details of how the requirement will be met in full.</t>
  </si>
  <si>
    <t>The following percentages will be applied to determine the degree of scoring achieved in the Confidence Score Table</t>
  </si>
  <si>
    <t>Percentage</t>
  </si>
  <si>
    <t>Confidence Description</t>
  </si>
  <si>
    <t xml:space="preserve">Example: </t>
  </si>
  <si>
    <t>Percentage to be applied from confidence description:</t>
  </si>
  <si>
    <t>Score available:</t>
  </si>
  <si>
    <t>This figure is then input in column M (Confidence Factor) in the pricing template</t>
  </si>
  <si>
    <t>Year 9</t>
  </si>
  <si>
    <t>This is for Council use only. See tabs titled Confidence Score Table and Confidence Description for more information on how this will be assessed.</t>
  </si>
  <si>
    <t>Council use only</t>
  </si>
  <si>
    <t>Year 10</t>
  </si>
  <si>
    <t>Marketing Plan</t>
  </si>
  <si>
    <t>Provides ability and flexibility to change or add revenue streams during contract</t>
  </si>
  <si>
    <t>Confirmation that the revenue is not based on cost savings to the Council</t>
  </si>
  <si>
    <t>All Council revenue generated through operation of concession</t>
  </si>
  <si>
    <t>Cost savings for Council identified in proposal but not relied on for contract value/benefits</t>
  </si>
  <si>
    <t>Free access without time restriction unless requested by Council to limit anti-social behaviour during evening / overnight</t>
  </si>
  <si>
    <t>Free access without geographic limitation (ie available wherever network is)</t>
  </si>
  <si>
    <t>Free access to support social and digital inclusion</t>
  </si>
  <si>
    <t>Free Access without speed limit or download limit</t>
  </si>
  <si>
    <t>Proposals for extending coverage and renegotiation in respect of technological advances</t>
  </si>
  <si>
    <t>Proposals and proceedures for improving Council revenues based on technological and application improvements</t>
  </si>
  <si>
    <t>How commercial model will support extending future coverage including mobile coverage</t>
  </si>
  <si>
    <t xml:space="preserve">Future technological advances through renegotiation with the Council </t>
  </si>
  <si>
    <t>Incorporates latest technologies including your approach to contributing to or enabling a Smart City Strategy</t>
  </si>
  <si>
    <t>This must state the percentage of the total revenue share already stated that will be paid to the Council under this concession. Please state if this varies year from year.</t>
  </si>
  <si>
    <t>This should be an annual figure for the guaranteed concession fee that you are proposing.  Please breakdown what makes up this figure in the relevent table in the Detailed Pricing worksheet</t>
  </si>
  <si>
    <t>This must state the total estimated revenue projected to be generated by the provider under this concession (not just the portion being offered to the Council).  Please breakdown what makes up this figure in the relevent table in the Detailed Pricing worksheet</t>
  </si>
  <si>
    <t>Guaranteed Revenue Per Year to the Council</t>
  </si>
  <si>
    <t>Total guaranteed (D+G)</t>
  </si>
  <si>
    <t>Total Estimated Revenue 
(I x J)</t>
  </si>
  <si>
    <t>Non-guaranteed Revenue Share (K - G)</t>
  </si>
  <si>
    <t>Calculated  Revenue Share (Non-guaranteed)       (L x M)</t>
  </si>
  <si>
    <t xml:space="preserve">Annual Totals Guaranteed plus Non-guaranteed
(H + N)      </t>
  </si>
  <si>
    <t>This is a calculated field for NPV purposes and is for Council use only - based on 2.5% inflation</t>
  </si>
  <si>
    <t>NPV (Net Present Value)</t>
  </si>
  <si>
    <t>B</t>
  </si>
  <si>
    <t>C</t>
  </si>
  <si>
    <t>D</t>
  </si>
  <si>
    <t>E</t>
  </si>
  <si>
    <t>F</t>
  </si>
  <si>
    <t>H</t>
  </si>
  <si>
    <t>I</t>
  </si>
  <si>
    <t>G</t>
  </si>
  <si>
    <t>J</t>
  </si>
  <si>
    <t>K</t>
  </si>
  <si>
    <t>L</t>
  </si>
  <si>
    <t>M</t>
  </si>
  <si>
    <t>O</t>
  </si>
  <si>
    <t>P</t>
  </si>
  <si>
    <t>Q</t>
  </si>
  <si>
    <t>This is a calculated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</si>
</sst>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Red]\-&quot;£&quot;#,##0"/>
    <numFmt numFmtId="43" formatCode="_-* #,##0.00_-;\-* #,##0.00_-;_-* &quot;-&quot;??_-;_-@_-"/>
    <numFmt numFmtId="164" formatCode="_(* #,##0.00_);_(* \(#,##0.00\);_(* &quot;-&quot;??_);_(@_)"/>
    <numFmt numFmtId="165" formatCode="&quot;£&quot;#,##0.00"/>
    <numFmt numFmtId="166" formatCode="0.0%"/>
    <numFmt numFmtId="167" formatCode="_-* #,##0.0000_-;\-* #,##0.0000_-;_-* &quot;-&quot;??_-;_-@_-"/>
    <numFmt numFmtId="168" formatCode="&quot;£&quot;#,##0"/>
    <numFmt numFmtId="169" formatCode="_-[$€-2]* #,##0.000_-;\-[$€-2]* #,##0.000_-;_-[$€-2]* &quot;-&quot;??_-"/>
    <numFmt numFmtId="170" formatCode="_(* &quot;£&quot;#,##0_);[Red]_(* \(&quot;£&quot;#,##0\);_(* &quot;-&quot;_);_(@_)"/>
    <numFmt numFmtId="171" formatCode="_(* &quot;£&quot;#,##0,_);[Red]_(* \(&quot;£&quot;#,##0,\);_(* &quot;-&quot;_);_(@_)"/>
    <numFmt numFmtId="172" formatCode="_(* &quot;£&quot;#,##0.#,,_);[Red]_(* \(&quot;£&quot;#,##0.#,,\);_(* &quot;-&quot;_);_(@_)"/>
    <numFmt numFmtId="173" formatCode="_(* #,##0,\k_);[Red]_(* \(#,##0,\k\);_(* &quot;-&quot;_);_(@_)"/>
    <numFmt numFmtId="174" formatCode="_(* #,##0.#,,&quot;m&quot;_);[Red]_(* \(#,##0.#,,&quot;m&quot;\);_(* &quot;-&quot;_);_(@_)"/>
    <numFmt numFmtId="175" formatCode="_(* #,##0_);[Red]_(* \(#,##0\);_(* &quot;-&quot;_);_(@_)"/>
    <numFmt numFmtId="176" formatCode="_(* #,##0,_);[Red]_(* \(#,##0,\);_(* &quot;-&quot;_);_(@_)"/>
    <numFmt numFmtId="177" formatCode="_(* #,##0.#,,_);[Red]_(* \(#,##0.#,,\);_(* &quot;-&quot;_);_(@_)"/>
    <numFmt numFmtId="178" formatCode="#,##0;\-#,##0;\-"/>
    <numFmt numFmtId="179" formatCode="&quot;£&quot;#,###,"/>
    <numFmt numFmtId="180" formatCode="&quot;£&quot;#,,"/>
    <numFmt numFmtId="181" formatCode="mmm\ \-\ yy"/>
    <numFmt numFmtId="182" formatCode="&quot;£&quot;#,##0;[Red]\(&quot;£&quot;#,##0\);_-* &quot;-&quot;_-"/>
    <numFmt numFmtId="183" formatCode="&quot;£&quot;#,###,;[Red]\(&quot;£&quot;#,###,\);_-* &quot;-&quot;_-"/>
    <numFmt numFmtId="184" formatCode="&quot;£&quot;#,,;[Red]\(&quot;£&quot;#,,\);_-* &quot;-&quot;_-"/>
    <numFmt numFmtId="185" formatCode="0%;[Red]\(0%\)"/>
    <numFmt numFmtId="186" formatCode="_(* #,##0_);_(* \(#,##0\);_(* &quot;-&quot;_);_(@_)"/>
    <numFmt numFmtId="187" formatCode="#,##0,;[Red]\(#,##0,\);\-"/>
    <numFmt numFmtId="188" formatCode="&quot;£&quot;#,##0;[Red]\(&quot;£&quot;#,##0\)"/>
    <numFmt numFmtId="189" formatCode="&quot;£&quot;#,###,;[Red]\(&quot;£&quot;#,###,\)"/>
    <numFmt numFmtId="190" formatCode="&quot;£&quot;#,###;[Red]\(&quot;£&quot;#,###,\)"/>
    <numFmt numFmtId="191" formatCode="&quot;£&quot;0.0,,;[Red]\(&quot;£&quot;0.0,,\)"/>
  </numFmts>
  <fonts count="47">
    <font>
      <sz val="11"/>
      <color theme="1"/>
      <name val="Calibri"/>
      <family val="2"/>
      <scheme val="minor"/>
    </font>
    <font>
      <sz val="12"/>
      <color indexed="8"/>
      <name val="Arial"/>
      <family val="2"/>
    </font>
    <font>
      <sz val="12"/>
      <color indexed="8"/>
      <name val="Arial"/>
      <family val="2"/>
    </font>
    <font>
      <sz val="8"/>
      <name val="Calibri"/>
      <family val="2"/>
    </font>
    <font>
      <b/>
      <sz val="12"/>
      <color indexed="8"/>
      <name val="Arial"/>
      <family val="2"/>
    </font>
    <font>
      <sz val="12"/>
      <color indexed="8"/>
      <name val="Calibri"/>
      <family val="2"/>
    </font>
    <font>
      <b/>
      <sz val="12"/>
      <color indexed="8"/>
      <name val="Calibri"/>
      <family val="2"/>
    </font>
    <font>
      <sz val="11"/>
      <color indexed="8"/>
      <name val="Calibri"/>
      <family val="2"/>
    </font>
    <font>
      <b/>
      <sz val="14"/>
      <color indexed="8"/>
      <name val="Calibri"/>
      <family val="2"/>
    </font>
    <font>
      <sz val="12"/>
      <color indexed="8"/>
      <name val="Arial"/>
      <family val="2"/>
    </font>
    <font>
      <b/>
      <sz val="12"/>
      <name val="Arial"/>
      <family val="2"/>
    </font>
    <font>
      <b/>
      <sz val="24"/>
      <color indexed="8"/>
      <name val="Arial"/>
      <family val="2"/>
    </font>
    <font>
      <b/>
      <sz val="12"/>
      <color indexed="10"/>
      <name val="Arial"/>
      <family val="2"/>
    </font>
    <font>
      <sz val="11"/>
      <color indexed="8"/>
      <name val="Calibri"/>
      <family val="2"/>
    </font>
    <font>
      <b/>
      <sz val="20"/>
      <color indexed="10"/>
      <name val="Calibri"/>
      <family val="2"/>
    </font>
    <font>
      <sz val="10"/>
      <name val="Calibri"/>
      <family val="2"/>
    </font>
    <font>
      <sz val="10"/>
      <name val="Arial"/>
      <family val="2"/>
    </font>
    <font>
      <sz val="10"/>
      <name val="Comic Sans MS"/>
      <family val="4"/>
    </font>
    <font>
      <sz val="12"/>
      <color indexed="8"/>
      <name val="Calibri"/>
      <family val="2"/>
    </font>
    <font>
      <sz val="10"/>
      <color indexed="8"/>
      <name val="Arial"/>
      <family val="2"/>
    </font>
    <font>
      <sz val="11"/>
      <color indexed="8"/>
      <name val="Arial"/>
      <family val="2"/>
    </font>
    <font>
      <sz val="10"/>
      <name val="GillSans"/>
      <family val="2"/>
    </font>
    <font>
      <b/>
      <i/>
      <sz val="12"/>
      <name val="Calibri"/>
      <family val="2"/>
    </font>
    <font>
      <b/>
      <i/>
      <sz val="12"/>
      <name val="Calibri"/>
      <family val="2"/>
    </font>
    <font>
      <i/>
      <sz val="10"/>
      <name val="Calibri"/>
      <family val="2"/>
    </font>
    <font>
      <i/>
      <sz val="10"/>
      <name val="Calibri"/>
      <family val="2"/>
    </font>
    <font>
      <sz val="8"/>
      <name val="Tahoma"/>
      <family val="2"/>
    </font>
    <font>
      <sz val="10"/>
      <name val="Calibri"/>
      <family val="2"/>
    </font>
    <font>
      <sz val="10"/>
      <color indexed="8"/>
      <name val="Verdana"/>
      <family val="2"/>
    </font>
    <font>
      <b/>
      <sz val="12"/>
      <color indexed="8"/>
      <name val="Calibri"/>
      <family val="2"/>
    </font>
    <font>
      <b/>
      <sz val="12"/>
      <color indexed="9"/>
      <name val="Calibri"/>
      <family val="2"/>
    </font>
    <font>
      <sz val="12"/>
      <name val="Calibri"/>
      <family val="2"/>
    </font>
    <font>
      <b/>
      <sz val="12"/>
      <color indexed="9"/>
      <name val="Calibri"/>
      <family val="2"/>
    </font>
    <font>
      <sz val="12"/>
      <color indexed="8"/>
      <name val="Calibri"/>
      <family val="2"/>
    </font>
    <font>
      <b/>
      <sz val="36"/>
      <name val="Calibri"/>
      <family val="2"/>
    </font>
    <font>
      <b/>
      <sz val="20"/>
      <name val="Calibri"/>
      <family val="2"/>
    </font>
    <font>
      <b/>
      <sz val="12"/>
      <color indexed="8"/>
      <name val="Calibri"/>
      <family val="2"/>
    </font>
    <font>
      <sz val="11"/>
      <color theme="1"/>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b/>
      <sz val="10"/>
      <color theme="0"/>
      <name val="Calibri"/>
      <family val="2"/>
      <scheme val="minor"/>
    </font>
    <font>
      <b/>
      <sz val="10"/>
      <name val="Calibri"/>
      <family val="2"/>
      <scheme val="minor"/>
    </font>
    <font>
      <b/>
      <sz val="10"/>
      <color rgb="FF0070C0"/>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s>
  <fills count="26">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lightGray"/>
    </fill>
    <fill>
      <patternFill patternType="solid">
        <fgColor indexed="44"/>
        <bgColor indexed="64"/>
      </patternFill>
    </fill>
    <fill>
      <patternFill patternType="solid">
        <fgColor indexed="50"/>
        <bgColor indexed="64"/>
      </patternFill>
    </fill>
    <fill>
      <patternFill patternType="solid">
        <fgColor indexed="65"/>
        <bgColor indexed="64"/>
      </patternFill>
    </fill>
    <fill>
      <patternFill patternType="solid">
        <fgColor indexed="17"/>
        <bgColor indexed="64"/>
      </patternFill>
    </fill>
    <fill>
      <patternFill patternType="solid">
        <fgColor rgb="FFD00F3B"/>
        <bgColor indexed="64"/>
      </patternFill>
    </fill>
    <fill>
      <patternFill patternType="solid">
        <fgColor theme="3" tint="-0.2499465926084170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000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993366"/>
        <bgColor indexed="64"/>
      </patternFill>
    </fill>
    <fill>
      <patternFill patternType="solid">
        <fgColor rgb="FFFFFFCC"/>
      </patternFill>
    </fill>
    <fill>
      <patternFill patternType="solid">
        <fgColor theme="9" tint="-0.24994659260841701"/>
        <bgColor indexed="64"/>
      </patternFill>
    </fill>
    <fill>
      <patternFill patternType="solid">
        <fgColor rgb="FFFF99CC"/>
        <bgColor indexed="64"/>
      </patternFill>
    </fill>
    <fill>
      <patternFill patternType="solid">
        <fgColor rgb="FFFFFF00"/>
        <bgColor indexed="64"/>
      </patternFill>
    </fill>
    <fill>
      <patternFill patternType="solid">
        <fgColor rgb="FFFF00FF"/>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rgb="FF002060"/>
      </left>
      <right style="thin">
        <color rgb="FF002060"/>
      </right>
      <top style="thin">
        <color rgb="FF002060"/>
      </top>
      <bottom style="thin">
        <color rgb="FF002060"/>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171">
    <xf numFmtId="0" fontId="0" fillId="0" borderId="0"/>
    <xf numFmtId="169" fontId="16" fillId="0" borderId="0"/>
    <xf numFmtId="170" fontId="17" fillId="0" borderId="9"/>
    <xf numFmtId="171" fontId="17" fillId="0" borderId="9"/>
    <xf numFmtId="172" fontId="17" fillId="0" borderId="9"/>
    <xf numFmtId="169" fontId="38" fillId="10" borderId="10">
      <alignment horizontal="centerContinuous" vertical="center" wrapText="1"/>
    </xf>
    <xf numFmtId="173" fontId="17" fillId="0" borderId="9"/>
    <xf numFmtId="174" fontId="17" fillId="0" borderId="9"/>
    <xf numFmtId="166" fontId="17" fillId="0" borderId="9"/>
    <xf numFmtId="3" fontId="39" fillId="0" borderId="9">
      <alignment horizontal="center"/>
    </xf>
    <xf numFmtId="169" fontId="17" fillId="0" borderId="9">
      <alignment wrapText="1"/>
    </xf>
    <xf numFmtId="169" fontId="40" fillId="11" borderId="0">
      <alignment horizontal="centerContinuous" vertical="center" wrapText="1"/>
    </xf>
    <xf numFmtId="169" fontId="40" fillId="12" borderId="0">
      <alignment horizontal="centerContinuous" vertical="center" wrapText="1"/>
    </xf>
    <xf numFmtId="9" fontId="40" fillId="13" borderId="11"/>
    <xf numFmtId="9" fontId="40" fillId="14" borderId="11"/>
    <xf numFmtId="14" fontId="40" fillId="13" borderId="11"/>
    <xf numFmtId="14" fontId="40" fillId="14" borderId="11"/>
    <xf numFmtId="17" fontId="40" fillId="13" borderId="11"/>
    <xf numFmtId="17" fontId="40" fillId="14" borderId="11"/>
    <xf numFmtId="3" fontId="39" fillId="13" borderId="11">
      <alignment horizontal="center"/>
    </xf>
    <xf numFmtId="3" fontId="39" fillId="14" borderId="11">
      <alignment horizontal="center"/>
    </xf>
    <xf numFmtId="169" fontId="40" fillId="13" borderId="11">
      <alignment wrapText="1"/>
    </xf>
    <xf numFmtId="169" fontId="40" fillId="14" borderId="11">
      <alignment wrapText="1"/>
    </xf>
    <xf numFmtId="0" fontId="40" fillId="14" borderId="11">
      <alignment wrapText="1"/>
    </xf>
    <xf numFmtId="175" fontId="40" fillId="14" borderId="11"/>
    <xf numFmtId="3" fontId="40" fillId="14" borderId="11"/>
    <xf numFmtId="3" fontId="40" fillId="14" borderId="11"/>
    <xf numFmtId="178" fontId="40" fillId="14" borderId="11"/>
    <xf numFmtId="168" fontId="40" fillId="13" borderId="11"/>
    <xf numFmtId="168" fontId="40" fillId="14" borderId="11"/>
    <xf numFmtId="6" fontId="40" fillId="14" borderId="11"/>
    <xf numFmtId="179" fontId="40" fillId="13" borderId="11"/>
    <xf numFmtId="179" fontId="40" fillId="14" borderId="11"/>
    <xf numFmtId="180" fontId="40" fillId="13" borderId="11"/>
    <xf numFmtId="180" fontId="40" fillId="14" borderId="11"/>
    <xf numFmtId="164" fontId="7" fillId="0" borderId="0" applyFont="0" applyFill="0" applyBorder="0" applyAlignment="0" applyProtection="0"/>
    <xf numFmtId="43" fontId="18" fillId="0" borderId="0" applyFont="0" applyFill="0" applyBorder="0" applyAlignment="0" applyProtection="0"/>
    <xf numFmtId="164" fontId="13" fillId="0" borderId="0" applyFont="0" applyFill="0" applyBorder="0" applyAlignment="0" applyProtection="0"/>
    <xf numFmtId="164" fontId="1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43" fontId="16"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43" fontId="21" fillId="0" borderId="0" applyFont="0" applyFill="0" applyBorder="0" applyAlignment="0" applyProtection="0"/>
    <xf numFmtId="164" fontId="13"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3" fontId="38" fillId="15" borderId="12">
      <alignment horizontal="center"/>
    </xf>
    <xf numFmtId="3" fontId="38" fillId="15" borderId="1">
      <alignment horizontal="center"/>
    </xf>
    <xf numFmtId="169" fontId="41" fillId="16" borderId="1">
      <alignment horizontal="center" vertical="center"/>
    </xf>
    <xf numFmtId="169" fontId="40" fillId="17" borderId="10">
      <alignment horizontal="centerContinuous" vertical="center" wrapText="1"/>
    </xf>
    <xf numFmtId="49" fontId="42" fillId="18" borderId="13">
      <alignment horizontal="centerContinuous" vertical="center" wrapText="1"/>
    </xf>
    <xf numFmtId="49" fontId="40" fillId="12" borderId="1">
      <alignment horizontal="centerContinuous" vertical="center" wrapText="1"/>
    </xf>
    <xf numFmtId="169" fontId="42" fillId="18" borderId="13">
      <alignment horizontal="centerContinuous" vertical="center" wrapText="1"/>
    </xf>
    <xf numFmtId="0" fontId="42" fillId="18" borderId="13">
      <alignment horizontal="centerContinuous" vertical="center" wrapText="1"/>
    </xf>
    <xf numFmtId="181" fontId="40" fillId="17" borderId="10">
      <alignment horizontal="centerContinuous" vertical="center" wrapText="1"/>
    </xf>
    <xf numFmtId="17" fontId="42" fillId="18" borderId="13">
      <alignment horizontal="centerContinuous" vertical="center" wrapText="1"/>
    </xf>
    <xf numFmtId="49" fontId="22" fillId="0" borderId="0">
      <alignment horizontal="left" vertical="center"/>
    </xf>
    <xf numFmtId="49" fontId="23" fillId="0" borderId="0">
      <alignment horizontal="left" vertical="center"/>
    </xf>
    <xf numFmtId="9" fontId="40" fillId="19" borderId="10">
      <protection locked="0"/>
    </xf>
    <xf numFmtId="9" fontId="40" fillId="19" borderId="13">
      <protection locked="0"/>
    </xf>
    <xf numFmtId="14" fontId="40" fillId="19" borderId="10">
      <protection locked="0"/>
    </xf>
    <xf numFmtId="14" fontId="40" fillId="19" borderId="13">
      <protection locked="0"/>
    </xf>
    <xf numFmtId="17" fontId="40" fillId="19" borderId="10">
      <protection locked="0"/>
    </xf>
    <xf numFmtId="17" fontId="40" fillId="19" borderId="13">
      <protection locked="0"/>
    </xf>
    <xf numFmtId="3" fontId="39" fillId="19" borderId="10">
      <alignment horizontal="center"/>
      <protection locked="0"/>
    </xf>
    <xf numFmtId="3" fontId="39" fillId="19" borderId="13">
      <alignment horizontal="center"/>
      <protection locked="0"/>
    </xf>
    <xf numFmtId="1" fontId="40" fillId="19" borderId="10">
      <alignment horizontal="left" wrapText="1"/>
      <protection locked="0"/>
    </xf>
    <xf numFmtId="49" fontId="40" fillId="19" borderId="13">
      <alignment wrapText="1"/>
      <protection locked="0"/>
    </xf>
    <xf numFmtId="49" fontId="40" fillId="19" borderId="1">
      <alignment wrapText="1"/>
      <protection locked="0"/>
    </xf>
    <xf numFmtId="3" fontId="40" fillId="19" borderId="10">
      <protection locked="0"/>
    </xf>
    <xf numFmtId="3" fontId="40" fillId="19" borderId="13">
      <protection locked="0"/>
    </xf>
    <xf numFmtId="3" fontId="40" fillId="19" borderId="1">
      <protection locked="0"/>
    </xf>
    <xf numFmtId="178" fontId="40" fillId="19" borderId="13">
      <protection locked="0"/>
    </xf>
    <xf numFmtId="168" fontId="40" fillId="19" borderId="10">
      <protection locked="0"/>
    </xf>
    <xf numFmtId="168" fontId="40" fillId="19" borderId="13">
      <protection locked="0"/>
    </xf>
    <xf numFmtId="179" fontId="40" fillId="19" borderId="10">
      <protection locked="0"/>
    </xf>
    <xf numFmtId="179" fontId="40" fillId="19" borderId="13">
      <protection locked="0"/>
    </xf>
    <xf numFmtId="180" fontId="40" fillId="19" borderId="10">
      <protection locked="0"/>
    </xf>
    <xf numFmtId="180" fontId="40" fillId="19" borderId="13">
      <protection locked="0"/>
    </xf>
    <xf numFmtId="9" fontId="40" fillId="20" borderId="1"/>
    <xf numFmtId="14" fontId="40" fillId="20" borderId="1"/>
    <xf numFmtId="17" fontId="40" fillId="20" borderId="1"/>
    <xf numFmtId="3" fontId="39" fillId="20" borderId="1">
      <alignment horizontal="center"/>
    </xf>
    <xf numFmtId="49" fontId="40" fillId="20" borderId="1">
      <alignment wrapText="1"/>
    </xf>
    <xf numFmtId="3" fontId="40" fillId="20" borderId="1"/>
    <xf numFmtId="168" fontId="40" fillId="20" borderId="1"/>
    <xf numFmtId="179" fontId="40" fillId="20" borderId="1"/>
    <xf numFmtId="180" fontId="40" fillId="20" borderId="1"/>
    <xf numFmtId="169" fontId="15" fillId="5" borderId="1"/>
    <xf numFmtId="0" fontId="15" fillId="0" borderId="0"/>
    <xf numFmtId="0" fontId="37" fillId="0" borderId="0"/>
    <xf numFmtId="0" fontId="37" fillId="0" borderId="0"/>
    <xf numFmtId="0" fontId="37" fillId="0" borderId="0"/>
    <xf numFmtId="0" fontId="16" fillId="0" borderId="0"/>
    <xf numFmtId="0" fontId="16" fillId="0" borderId="0"/>
    <xf numFmtId="0" fontId="7" fillId="21" borderId="14" applyNumberFormat="0" applyFont="0" applyAlignment="0" applyProtection="0"/>
    <xf numFmtId="169" fontId="13" fillId="21" borderId="14" applyNumberFormat="0" applyFont="0" applyAlignment="0" applyProtection="0"/>
    <xf numFmtId="0" fontId="7" fillId="21" borderId="14" applyNumberFormat="0" applyFont="0" applyAlignment="0" applyProtection="0"/>
    <xf numFmtId="169" fontId="24" fillId="0" borderId="0"/>
    <xf numFmtId="169" fontId="25" fillId="0" borderId="0"/>
    <xf numFmtId="169" fontId="26" fillId="0" borderId="0"/>
    <xf numFmtId="182" fontId="40" fillId="0" borderId="9"/>
    <xf numFmtId="183" fontId="40" fillId="0" borderId="9"/>
    <xf numFmtId="184" fontId="40" fillId="0" borderId="9"/>
    <xf numFmtId="176" fontId="27" fillId="0" borderId="9"/>
    <xf numFmtId="177" fontId="27" fillId="0" borderId="9"/>
    <xf numFmtId="9" fontId="40" fillId="0" borderId="9"/>
    <xf numFmtId="185" fontId="40" fillId="0" borderId="9"/>
    <xf numFmtId="14" fontId="40" fillId="0" borderId="15"/>
    <xf numFmtId="14" fontId="40" fillId="0" borderId="9"/>
    <xf numFmtId="17" fontId="40" fillId="0" borderId="15"/>
    <xf numFmtId="17" fontId="40" fillId="0" borderId="9"/>
    <xf numFmtId="3" fontId="39" fillId="0" borderId="15">
      <alignment horizontal="center"/>
    </xf>
    <xf numFmtId="3" fontId="39" fillId="0" borderId="9">
      <alignment horizontal="center"/>
    </xf>
    <xf numFmtId="49" fontId="40" fillId="0" borderId="15">
      <alignment wrapText="1"/>
    </xf>
    <xf numFmtId="49" fontId="40" fillId="0" borderId="9">
      <alignment wrapText="1"/>
    </xf>
    <xf numFmtId="186" fontId="40" fillId="0" borderId="9"/>
    <xf numFmtId="175" fontId="40" fillId="0" borderId="9"/>
    <xf numFmtId="187" fontId="40" fillId="0" borderId="9"/>
    <xf numFmtId="168" fontId="40" fillId="0" borderId="15"/>
    <xf numFmtId="188" fontId="40" fillId="0" borderId="9"/>
    <xf numFmtId="179" fontId="40" fillId="0" borderId="16"/>
    <xf numFmtId="189" fontId="40" fillId="0" borderId="9"/>
    <xf numFmtId="190" fontId="40" fillId="0" borderId="9"/>
    <xf numFmtId="180" fontId="40" fillId="0" borderId="15"/>
    <xf numFmtId="191" fontId="40" fillId="0" borderId="9"/>
    <xf numFmtId="3" fontId="43" fillId="22" borderId="1">
      <protection locked="0"/>
    </xf>
    <xf numFmtId="9" fontId="16"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0" fontId="26" fillId="0" borderId="0"/>
    <xf numFmtId="9" fontId="40" fillId="23" borderId="1">
      <alignment horizontal="right"/>
      <protection locked="0"/>
    </xf>
    <xf numFmtId="9" fontId="40" fillId="24" borderId="1">
      <alignment horizontal="right"/>
      <protection locked="0"/>
    </xf>
    <xf numFmtId="14" fontId="40" fillId="23" borderId="1">
      <protection locked="0"/>
    </xf>
    <xf numFmtId="14" fontId="40" fillId="24" borderId="1">
      <protection locked="0"/>
    </xf>
    <xf numFmtId="17" fontId="40" fillId="23" borderId="1">
      <protection locked="0"/>
    </xf>
    <xf numFmtId="17" fontId="40" fillId="24" borderId="1">
      <protection locked="0"/>
    </xf>
    <xf numFmtId="3" fontId="39" fillId="23" borderId="1">
      <alignment horizontal="center"/>
      <protection locked="0"/>
    </xf>
    <xf numFmtId="3" fontId="39" fillId="24" borderId="1">
      <alignment horizontal="center"/>
      <protection locked="0"/>
    </xf>
    <xf numFmtId="49" fontId="40" fillId="24" borderId="1">
      <protection locked="0"/>
    </xf>
    <xf numFmtId="169" fontId="40" fillId="24" borderId="1">
      <protection locked="0"/>
    </xf>
    <xf numFmtId="0" fontId="40" fillId="24" borderId="1">
      <protection locked="0"/>
    </xf>
    <xf numFmtId="3" fontId="40" fillId="23" borderId="1">
      <protection locked="0"/>
    </xf>
    <xf numFmtId="3" fontId="40" fillId="24" borderId="1">
      <protection locked="0"/>
    </xf>
    <xf numFmtId="168" fontId="40" fillId="23" borderId="1">
      <protection locked="0"/>
    </xf>
    <xf numFmtId="168" fontId="40" fillId="24" borderId="1">
      <protection locked="0"/>
    </xf>
    <xf numFmtId="179" fontId="40" fillId="23" borderId="1">
      <protection locked="0"/>
    </xf>
    <xf numFmtId="179" fontId="40" fillId="24" borderId="1">
      <protection locked="0"/>
    </xf>
    <xf numFmtId="180" fontId="40" fillId="23" borderId="1">
      <protection locked="0"/>
    </xf>
    <xf numFmtId="180" fontId="40" fillId="24" borderId="1">
      <protection locked="0"/>
    </xf>
    <xf numFmtId="3" fontId="40" fillId="25" borderId="1">
      <protection locked="0"/>
    </xf>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95">
    <xf numFmtId="0" fontId="0" fillId="0" borderId="0" xfId="0"/>
    <xf numFmtId="0" fontId="5" fillId="0" borderId="0" xfId="0" applyFont="1" applyAlignment="1">
      <alignment wrapText="1"/>
    </xf>
    <xf numFmtId="0" fontId="0" fillId="0" borderId="0" xfId="0" applyFill="1"/>
    <xf numFmtId="0" fontId="4" fillId="0" borderId="2" xfId="0" applyFont="1" applyBorder="1" applyAlignment="1">
      <alignment horizontal="center" wrapText="1"/>
    </xf>
    <xf numFmtId="10" fontId="5" fillId="21" borderId="14" xfId="101" applyNumberFormat="1" applyFont="1" applyAlignment="1">
      <alignment wrapText="1"/>
    </xf>
    <xf numFmtId="0" fontId="5" fillId="21" borderId="14" xfId="101" applyFont="1" applyAlignment="1">
      <alignment horizontal="center" wrapText="1"/>
    </xf>
    <xf numFmtId="0" fontId="0" fillId="0" borderId="0" xfId="0" applyAlignment="1">
      <alignment wrapText="1"/>
    </xf>
    <xf numFmtId="0" fontId="8" fillId="0" borderId="0" xfId="0" applyFont="1" applyFill="1"/>
    <xf numFmtId="165"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9" fillId="0" borderId="0" xfId="0" applyFont="1" applyAlignment="1">
      <alignment wrapText="1"/>
    </xf>
    <xf numFmtId="0" fontId="10" fillId="6" borderId="1" xfId="0" applyFont="1" applyFill="1" applyBorder="1" applyAlignment="1">
      <alignment horizontal="center" vertical="center" wrapText="1"/>
    </xf>
    <xf numFmtId="165" fontId="10" fillId="6" borderId="1" xfId="0" applyNumberFormat="1" applyFont="1" applyFill="1" applyBorder="1" applyAlignment="1">
      <alignment horizontal="center" vertical="center" wrapText="1"/>
    </xf>
    <xf numFmtId="10" fontId="10" fillId="6"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right" wrapText="1"/>
    </xf>
    <xf numFmtId="165" fontId="4" fillId="0" borderId="0" xfId="0" applyNumberFormat="1" applyFont="1" applyBorder="1" applyAlignment="1">
      <alignment horizontal="center" wrapText="1"/>
    </xf>
    <xf numFmtId="10" fontId="4" fillId="0" borderId="0" xfId="0" applyNumberFormat="1" applyFont="1" applyBorder="1" applyAlignment="1">
      <alignment horizontal="center" wrapText="1"/>
    </xf>
    <xf numFmtId="0" fontId="4" fillId="0" borderId="0" xfId="0" applyNumberFormat="1" applyFont="1" applyBorder="1" applyAlignment="1">
      <alignment horizontal="center" wrapText="1"/>
    </xf>
    <xf numFmtId="0" fontId="9" fillId="0" borderId="0" xfId="0" applyFont="1" applyAlignment="1"/>
    <xf numFmtId="0" fontId="4" fillId="4" borderId="0" xfId="0" applyFont="1" applyFill="1" applyAlignment="1">
      <alignment wrapText="1"/>
    </xf>
    <xf numFmtId="0" fontId="11" fillId="0" borderId="0" xfId="0" applyFont="1" applyBorder="1" applyAlignment="1">
      <alignment horizontal="left" wrapText="1"/>
    </xf>
    <xf numFmtId="168" fontId="9" fillId="3"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7" fontId="4" fillId="2" borderId="1" xfId="35" applyNumberFormat="1" applyFont="1" applyFill="1" applyBorder="1" applyAlignment="1">
      <alignment horizontal="center" vertical="center" wrapText="1"/>
    </xf>
    <xf numFmtId="165" fontId="9" fillId="4" borderId="1" xfId="101" applyNumberFormat="1" applyFont="1" applyFill="1" applyBorder="1" applyAlignment="1">
      <alignment horizontal="center" vertical="center" wrapText="1"/>
    </xf>
    <xf numFmtId="165" fontId="9" fillId="3" borderId="1" xfId="101" applyNumberFormat="1" applyFont="1" applyFill="1" applyBorder="1" applyAlignment="1">
      <alignment horizontal="center" vertical="center" wrapText="1"/>
    </xf>
    <xf numFmtId="10" fontId="9" fillId="3" borderId="1" xfId="101" applyNumberFormat="1" applyFont="1" applyFill="1" applyBorder="1" applyAlignment="1">
      <alignment horizontal="center" vertical="center" wrapText="1"/>
    </xf>
    <xf numFmtId="165" fontId="9" fillId="7" borderId="1" xfId="101" applyNumberFormat="1" applyFont="1" applyFill="1" applyBorder="1" applyAlignment="1">
      <alignment horizontal="center" vertical="center" wrapText="1"/>
    </xf>
    <xf numFmtId="10" fontId="9" fillId="4" borderId="1" xfId="101" applyNumberFormat="1" applyFont="1" applyFill="1" applyBorder="1" applyAlignment="1">
      <alignment horizontal="center" vertical="center" wrapText="1"/>
    </xf>
    <xf numFmtId="0" fontId="9" fillId="0" borderId="0" xfId="0" applyFont="1" applyFill="1" applyAlignment="1">
      <alignment wrapText="1"/>
    </xf>
    <xf numFmtId="0" fontId="4" fillId="7" borderId="0" xfId="0" applyFont="1" applyFill="1" applyAlignment="1">
      <alignment vertical="center" wrapText="1"/>
    </xf>
    <xf numFmtId="0" fontId="4" fillId="2" borderId="0"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0" fillId="0" borderId="0" xfId="0" applyFill="1" applyBorder="1"/>
    <xf numFmtId="10" fontId="10" fillId="0" borderId="0" xfId="0" applyNumberFormat="1" applyFont="1" applyFill="1" applyBorder="1" applyAlignment="1">
      <alignment horizontal="center" vertical="center" wrapText="1"/>
    </xf>
    <xf numFmtId="0" fontId="6" fillId="0" borderId="1" xfId="0" applyFont="1" applyFill="1" applyBorder="1" applyAlignment="1">
      <alignment vertical="top" wrapText="1"/>
    </xf>
    <xf numFmtId="165" fontId="6" fillId="0" borderId="1" xfId="0" applyNumberFormat="1" applyFont="1" applyFill="1" applyBorder="1" applyAlignment="1">
      <alignment vertical="top" wrapText="1"/>
    </xf>
    <xf numFmtId="10" fontId="6" fillId="0" borderId="1" xfId="0" applyNumberFormat="1" applyFont="1" applyFill="1" applyBorder="1" applyAlignment="1">
      <alignment vertical="top" wrapText="1"/>
    </xf>
    <xf numFmtId="0" fontId="4" fillId="8" borderId="1" xfId="0" applyFont="1" applyFill="1" applyBorder="1" applyAlignment="1">
      <alignment horizontal="center" vertical="center" wrapText="1"/>
    </xf>
    <xf numFmtId="165" fontId="4" fillId="8" borderId="1" xfId="0" applyNumberFormat="1" applyFont="1" applyFill="1" applyBorder="1" applyAlignment="1">
      <alignment horizontal="center" vertical="center" wrapText="1"/>
    </xf>
    <xf numFmtId="10" fontId="4" fillId="8" borderId="1" xfId="0" applyNumberFormat="1" applyFont="1" applyFill="1" applyBorder="1" applyAlignment="1">
      <alignment horizontal="center" vertical="center" wrapText="1"/>
    </xf>
    <xf numFmtId="0" fontId="14" fillId="0" borderId="0" xfId="0" applyFont="1" applyAlignment="1"/>
    <xf numFmtId="0" fontId="10" fillId="6" borderId="1" xfId="0" applyFont="1" applyFill="1" applyBorder="1" applyAlignment="1">
      <alignment horizontal="center" vertical="center" wrapText="1"/>
    </xf>
    <xf numFmtId="168" fontId="1" fillId="0" borderId="1" xfId="0" applyNumberFormat="1" applyFont="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0" xfId="0" applyNumberFormat="1" applyFont="1" applyBorder="1" applyAlignment="1">
      <alignment horizontal="left" vertical="top"/>
    </xf>
    <xf numFmtId="0" fontId="29" fillId="0" borderId="0" xfId="0" applyFont="1" applyAlignment="1">
      <alignment vertical="center"/>
    </xf>
    <xf numFmtId="0" fontId="18" fillId="0" borderId="0" xfId="0" applyFont="1"/>
    <xf numFmtId="0" fontId="31" fillId="0" borderId="1" xfId="100" applyFont="1" applyBorder="1" applyAlignment="1">
      <alignment horizontal="center" vertical="top"/>
    </xf>
    <xf numFmtId="0" fontId="29" fillId="0" borderId="0" xfId="0" applyFont="1"/>
    <xf numFmtId="0" fontId="32" fillId="9" borderId="3"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3" fillId="0" borderId="5" xfId="0" applyFont="1" applyBorder="1" applyAlignment="1">
      <alignment vertical="center" wrapText="1"/>
    </xf>
    <xf numFmtId="0" fontId="33" fillId="0" borderId="4" xfId="0" applyFont="1" applyBorder="1" applyAlignment="1">
      <alignment horizontal="center" vertical="center" wrapText="1"/>
    </xf>
    <xf numFmtId="0" fontId="32" fillId="9" borderId="6" xfId="0" applyFont="1" applyFill="1" applyBorder="1" applyAlignment="1">
      <alignment horizontal="center" vertical="center" wrapText="1"/>
    </xf>
    <xf numFmtId="0" fontId="18" fillId="0" borderId="5" xfId="0" applyFont="1" applyBorder="1" applyAlignment="1">
      <alignment vertical="center" wrapText="1"/>
    </xf>
    <xf numFmtId="0" fontId="18" fillId="0" borderId="4" xfId="0" applyFont="1" applyBorder="1" applyAlignment="1">
      <alignment horizontal="center" vertical="center" wrapText="1"/>
    </xf>
    <xf numFmtId="0" fontId="35" fillId="0" borderId="0" xfId="0" applyFont="1" applyAlignment="1"/>
    <xf numFmtId="0" fontId="18" fillId="0" borderId="1" xfId="0" applyFont="1" applyBorder="1" applyAlignment="1">
      <alignment horizontal="left" vertical="top" wrapText="1"/>
    </xf>
    <xf numFmtId="0" fontId="30" fillId="9" borderId="7" xfId="100" applyFont="1" applyFill="1" applyBorder="1" applyAlignment="1">
      <alignment horizontal="center" vertical="top"/>
    </xf>
    <xf numFmtId="0" fontId="18" fillId="0" borderId="1" xfId="0" applyFont="1" applyBorder="1" applyAlignment="1">
      <alignment vertical="center" wrapText="1"/>
    </xf>
    <xf numFmtId="0" fontId="0" fillId="0" borderId="0" xfId="0" applyFont="1"/>
    <xf numFmtId="0" fontId="0" fillId="0" borderId="1" xfId="0" applyBorder="1" applyAlignment="1">
      <alignment wrapText="1"/>
    </xf>
    <xf numFmtId="0" fontId="36" fillId="0" borderId="1" xfId="0" applyFont="1" applyBorder="1"/>
    <xf numFmtId="0" fontId="36" fillId="0" borderId="1" xfId="0" applyFont="1" applyBorder="1" applyAlignment="1">
      <alignment wrapText="1"/>
    </xf>
    <xf numFmtId="9" fontId="18" fillId="0" borderId="1" xfId="0" applyNumberFormat="1" applyFont="1" applyBorder="1"/>
    <xf numFmtId="0" fontId="18" fillId="0" borderId="1" xfId="0" applyFont="1" applyBorder="1"/>
    <xf numFmtId="0" fontId="18" fillId="0" borderId="7" xfId="0" applyFont="1" applyBorder="1"/>
    <xf numFmtId="0" fontId="18" fillId="0" borderId="1" xfId="0" applyFont="1" applyBorder="1" applyAlignment="1">
      <alignment wrapText="1"/>
    </xf>
    <xf numFmtId="10" fontId="1" fillId="4" borderId="1" xfId="101" applyNumberFormat="1" applyFont="1" applyFill="1" applyBorder="1" applyAlignment="1">
      <alignment horizontal="center" vertical="center" wrapText="1"/>
    </xf>
    <xf numFmtId="0" fontId="1" fillId="0" borderId="0" xfId="0" applyFont="1" applyAlignment="1">
      <alignment wrapText="1"/>
    </xf>
    <xf numFmtId="0" fontId="5" fillId="0" borderId="5" xfId="0" applyFont="1" applyBorder="1" applyAlignment="1">
      <alignment vertical="center" wrapText="1"/>
    </xf>
    <xf numFmtId="0" fontId="5" fillId="0" borderId="1" xfId="0" applyFont="1" applyBorder="1" applyAlignment="1">
      <alignment horizontal="left" vertical="top" wrapText="1"/>
    </xf>
    <xf numFmtId="0" fontId="46" fillId="0" borderId="0" xfId="0" applyFont="1"/>
    <xf numFmtId="0" fontId="4" fillId="0" borderId="0" xfId="0" applyFont="1" applyAlignment="1">
      <alignment wrapText="1"/>
    </xf>
    <xf numFmtId="0" fontId="6" fillId="0" borderId="1" xfId="0" applyFont="1" applyFill="1" applyBorder="1"/>
    <xf numFmtId="0" fontId="34" fillId="0" borderId="0" xfId="0" applyFont="1" applyFill="1" applyAlignment="1">
      <alignment horizontal="center"/>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wrapText="1"/>
    </xf>
    <xf numFmtId="0" fontId="4" fillId="0" borderId="0" xfId="0" applyFont="1" applyBorder="1" applyAlignment="1">
      <alignment horizontal="left" vertical="center" wrapText="1"/>
    </xf>
    <xf numFmtId="0" fontId="12" fillId="0" borderId="0" xfId="0" applyFont="1" applyBorder="1" applyAlignment="1">
      <alignment horizontal="left" vertical="center" wrapText="1"/>
    </xf>
    <xf numFmtId="0" fontId="30" fillId="9" borderId="8"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8" xfId="0" applyFont="1" applyFill="1" applyBorder="1" applyAlignment="1">
      <alignment horizontal="center" vertical="center" wrapText="1"/>
    </xf>
  </cellXfs>
  <cellStyles count="171">
    <cellStyle name="%" xfId="1"/>
    <cellStyle name="Arqiva £" xfId="2"/>
    <cellStyle name="Arqiva £Ks" xfId="3"/>
    <cellStyle name="Arqiva £Ms" xfId="4"/>
    <cellStyle name="Arqiva Heading" xfId="5"/>
    <cellStyle name="Arqiva Ks" xfId="6"/>
    <cellStyle name="Arqiva Ms" xfId="7"/>
    <cellStyle name="Arqiva_%" xfId="8"/>
    <cellStyle name="Arqiva-Flag" xfId="9"/>
    <cellStyle name="Arqiva-Text" xfId="10"/>
    <cellStyle name="Background" xfId="11"/>
    <cellStyle name="Background 2" xfId="12"/>
    <cellStyle name="Calc-%" xfId="13"/>
    <cellStyle name="Calc-% 2" xfId="14"/>
    <cellStyle name="Calc-Date-Full" xfId="15"/>
    <cellStyle name="Calc-Date-Full 2" xfId="16"/>
    <cellStyle name="Calc-Date-Short" xfId="17"/>
    <cellStyle name="Calc-Date-Short 2" xfId="18"/>
    <cellStyle name="Calc-Flag" xfId="19"/>
    <cellStyle name="Calc-Flag 2" xfId="20"/>
    <cellStyle name="Calc-Text" xfId="21"/>
    <cellStyle name="Calc-Text 2" xfId="22"/>
    <cellStyle name="Calc-Text 3" xfId="23"/>
    <cellStyle name="Calc-Value" xfId="24"/>
    <cellStyle name="Calc-Value 2" xfId="25"/>
    <cellStyle name="Calc-Value 3" xfId="26"/>
    <cellStyle name="Calc-Value 4" xfId="27"/>
    <cellStyle name="Calc-Value£" xfId="28"/>
    <cellStyle name="Calc-Value£ 2" xfId="29"/>
    <cellStyle name="Calc-Value£ 3" xfId="30"/>
    <cellStyle name="Calc-Value£k's" xfId="31"/>
    <cellStyle name="Calc-Value£k's 2" xfId="32"/>
    <cellStyle name="Calc-Value£m's" xfId="33"/>
    <cellStyle name="Calc-Value£m's 2" xfId="34"/>
    <cellStyle name="Comma" xfId="35" builtinId="3"/>
    <cellStyle name="Comma 10" xfId="36"/>
    <cellStyle name="Comma 11" xfId="37"/>
    <cellStyle name="Comma 2" xfId="38"/>
    <cellStyle name="Comma 2 2" xfId="39"/>
    <cellStyle name="Comma 2 2 2" xfId="40"/>
    <cellStyle name="Comma 2 3" xfId="41"/>
    <cellStyle name="Comma 3" xfId="42"/>
    <cellStyle name="Comma 3 2" xfId="43"/>
    <cellStyle name="Comma 3 3" xfId="44"/>
    <cellStyle name="Comma 4" xfId="45"/>
    <cellStyle name="Comma 5" xfId="46"/>
    <cellStyle name="Comma 6" xfId="47"/>
    <cellStyle name="Comma 6 2" xfId="48"/>
    <cellStyle name="Comma 7" xfId="49"/>
    <cellStyle name="Comma 8" xfId="50"/>
    <cellStyle name="Comma 9" xfId="51"/>
    <cellStyle name="Constant" xfId="52"/>
    <cellStyle name="Constant 2" xfId="53"/>
    <cellStyle name="Error-Check" xfId="54"/>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Heading" xfId="55"/>
    <cellStyle name="Heading 5" xfId="56"/>
    <cellStyle name="Heading 6" xfId="57"/>
    <cellStyle name="Heading 7" xfId="58"/>
    <cellStyle name="Heading 8" xfId="59"/>
    <cellStyle name="Heading-Date" xfId="60"/>
    <cellStyle name="Heading-Date 2" xfId="61"/>
    <cellStyle name="Heading-Main" xfId="62"/>
    <cellStyle name="Heading-Main 2" xfId="63"/>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Input-%" xfId="64"/>
    <cellStyle name="Input-% 2" xfId="65"/>
    <cellStyle name="Input-Date-Full" xfId="66"/>
    <cellStyle name="Input-Date-Full 2" xfId="67"/>
    <cellStyle name="Input-Date-Short" xfId="68"/>
    <cellStyle name="Input-Date-Short 2" xfId="69"/>
    <cellStyle name="Input-Flag" xfId="70"/>
    <cellStyle name="Input-Flag 2" xfId="71"/>
    <cellStyle name="Input-Text" xfId="72"/>
    <cellStyle name="Input-Text 2" xfId="73"/>
    <cellStyle name="Input-Text 3" xfId="74"/>
    <cellStyle name="Input-Value" xfId="75"/>
    <cellStyle name="Input-Value 2" xfId="76"/>
    <cellStyle name="Input-Value 3" xfId="77"/>
    <cellStyle name="Input-Value 4" xfId="78"/>
    <cellStyle name="Input-Value£" xfId="79"/>
    <cellStyle name="Input-Value£ 2" xfId="80"/>
    <cellStyle name="Input-Value£k's" xfId="81"/>
    <cellStyle name="Input-Value£k's 2" xfId="82"/>
    <cellStyle name="Input-Value£m's" xfId="83"/>
    <cellStyle name="Input-Value£m's 2" xfId="84"/>
    <cellStyle name="Macro-%" xfId="85"/>
    <cellStyle name="Macro-Date-Full" xfId="86"/>
    <cellStyle name="Macro-Date-Short" xfId="87"/>
    <cellStyle name="Macro-Flag" xfId="88"/>
    <cellStyle name="Macro-Text" xfId="89"/>
    <cellStyle name="Macro-Value" xfId="90"/>
    <cellStyle name="Macro-Value£" xfId="91"/>
    <cellStyle name="Macro-Value£k's" xfId="92"/>
    <cellStyle name="Macro-Value£m's" xfId="93"/>
    <cellStyle name="N/A" xfId="94"/>
    <cellStyle name="Normal" xfId="0" builtinId="0"/>
    <cellStyle name="Normal 2" xfId="95"/>
    <cellStyle name="Normal 3" xfId="96"/>
    <cellStyle name="Normal 4" xfId="97"/>
    <cellStyle name="Normal 5" xfId="98"/>
    <cellStyle name="Normal 6" xfId="99"/>
    <cellStyle name="Normal_Sheet1" xfId="100"/>
    <cellStyle name="Note" xfId="101" builtinId="10"/>
    <cellStyle name="Note 2" xfId="102"/>
    <cellStyle name="Note 3" xfId="103"/>
    <cellStyle name="Notes" xfId="104"/>
    <cellStyle name="Notes 2" xfId="105"/>
    <cellStyle name="Option" xfId="106"/>
    <cellStyle name="Output £" xfId="107"/>
    <cellStyle name="Output £k's" xfId="108"/>
    <cellStyle name="Output £m's" xfId="109"/>
    <cellStyle name="Output Ks" xfId="110"/>
    <cellStyle name="Output Ms" xfId="111"/>
    <cellStyle name="Output-%" xfId="112"/>
    <cellStyle name="Output-% 2" xfId="113"/>
    <cellStyle name="Output-Date-Full" xfId="114"/>
    <cellStyle name="Output-Date-Full 2" xfId="115"/>
    <cellStyle name="Output-Date-Short" xfId="116"/>
    <cellStyle name="Output-Date-Short 2" xfId="117"/>
    <cellStyle name="Output-Flag" xfId="118"/>
    <cellStyle name="Output-Flag 2" xfId="119"/>
    <cellStyle name="Output-Text" xfId="120"/>
    <cellStyle name="Output-Text 2" xfId="121"/>
    <cellStyle name="Output-Value" xfId="122"/>
    <cellStyle name="Output-Value 2" xfId="123"/>
    <cellStyle name="Output-Value 3" xfId="124"/>
    <cellStyle name="Output-Value£" xfId="125"/>
    <cellStyle name="Output-Value£ 2" xfId="126"/>
    <cellStyle name="Output-Value£k's" xfId="127"/>
    <cellStyle name="Output-Value£k's 2" xfId="128"/>
    <cellStyle name="Output-Value£k's 2 2" xfId="129"/>
    <cellStyle name="Output-Value£m's" xfId="130"/>
    <cellStyle name="Output-Value£m's 2" xfId="131"/>
    <cellStyle name="Outstanding" xfId="132"/>
    <cellStyle name="Percent 2" xfId="133"/>
    <cellStyle name="Percent 2 2" xfId="134"/>
    <cellStyle name="Percent 2 3" xfId="135"/>
    <cellStyle name="Percent 3" xfId="136"/>
    <cellStyle name="Percent 4" xfId="137"/>
    <cellStyle name="Price" xfId="138"/>
    <cellStyle name="Slide-%" xfId="139"/>
    <cellStyle name="Slide-% 2" xfId="140"/>
    <cellStyle name="Slide-Date-Full" xfId="141"/>
    <cellStyle name="Slide-Date-Full 2" xfId="142"/>
    <cellStyle name="Slide-Date-Short" xfId="143"/>
    <cellStyle name="Slide-Date-Short 2" xfId="144"/>
    <cellStyle name="Slide-Flag" xfId="145"/>
    <cellStyle name="Slide-Flag 2" xfId="146"/>
    <cellStyle name="Slide-Text" xfId="147"/>
    <cellStyle name="Slide-Text 2" xfId="148"/>
    <cellStyle name="Slide-Text 3" xfId="149"/>
    <cellStyle name="Slide-Value" xfId="150"/>
    <cellStyle name="Slide-Value 2" xfId="151"/>
    <cellStyle name="Slide-Value£" xfId="152"/>
    <cellStyle name="Slide-Value£ 2" xfId="153"/>
    <cellStyle name="Slide-Value£k's" xfId="154"/>
    <cellStyle name="Slide-Value£k's 2" xfId="155"/>
    <cellStyle name="Slide-Value£m's" xfId="156"/>
    <cellStyle name="Slide-Value£m's 2" xfId="157"/>
    <cellStyle name="Unusual"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20Cases/20121217%20London%20Boroughs/FINAL%20MODEL/Combined%20WMD+Silver%20Model%20V72J.5%20(20130313%20Output).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120412%20Chalfont%20phase%202%20Colo%20model%20v0.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urne%20Leisure%20-%20Minehead%20-%20Parkwide%20v11%20051112%20Haven%20price%20adjust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Check"/>
      <sheetName val="Modelling Errors"/>
      <sheetName val="I-Tiers"/>
      <sheetName val="I-CC"/>
      <sheetName val="I-Sites"/>
      <sheetName val="I-Static"/>
      <sheetName val="I-Annual"/>
      <sheetName val="I-Site Profile"/>
      <sheetName val="I-Monthly"/>
      <sheetName val="I-Silver Figures"/>
      <sheetName val="I-Customer Usage"/>
      <sheetName val="Site profiles"/>
      <sheetName val="C-MNO Analysis"/>
      <sheetName val="C-BoC"/>
      <sheetName val="C-EE 1 Template"/>
      <sheetName val="C-EE 0.45 TOT"/>
      <sheetName val="C-EE 0.45 Updated Cap"/>
      <sheetName val="C-EE 0.45 Cap"/>
      <sheetName val="C-EE 0.45 Cap New"/>
      <sheetName val="C-EE 0.44 TOT"/>
      <sheetName val="C-EE 0.44 Updated Cap"/>
      <sheetName val="C-EE 0.44 Cap"/>
      <sheetName val="C-EE 0.44 Cap New"/>
      <sheetName val="C-EE 0.40 TOT"/>
      <sheetName val="C-EE 0.40 Updated Cap"/>
      <sheetName val="C-EE 0.40 Cap"/>
      <sheetName val="C-EE 0.40 Cap New"/>
      <sheetName val="O-EE Outputs"/>
      <sheetName val="O-Model Update"/>
      <sheetName val="CF Orig Bus Case"/>
      <sheetName val="CF Orig Offer"/>
      <sheetName val="CF 0.45 Tot"/>
      <sheetName val="CF 0.45 Updated Cap"/>
      <sheetName val="CF 0.45 Cap"/>
      <sheetName val="CF 0.45 Cap New"/>
      <sheetName val="CF 0.44 Tot"/>
      <sheetName val="CF 0.44 Updated Cap"/>
      <sheetName val="CF 0.44 Cap"/>
      <sheetName val="CF 0.44 Cap New"/>
      <sheetName val="CF 0.40 Tot"/>
      <sheetName val="CF 0.40 Updated Cap"/>
      <sheetName val="CF 0.40 Cap"/>
      <sheetName val="CF 0.40 Cap New"/>
      <sheetName val="EE Rates"/>
      <sheetName val="C-Silver"/>
      <sheetName val="C-Staff"/>
      <sheetName val="C-£MB Calcs"/>
      <sheetName val="Usage Analysis"/>
      <sheetName val="Waterfall 17-10"/>
      <sheetName val="O-Cost Drivers"/>
      <sheetName val="C-Cashflow"/>
      <sheetName val="Variable Costs"/>
      <sheetName val="O2 Data Tables"/>
      <sheetName val="C-Per AP Costs"/>
      <sheetName val="Wifi Opex"/>
      <sheetName val="C-Cashflow Sens"/>
      <sheetName val="C-Cashflow Sens II"/>
      <sheetName val="O-24Budget"/>
      <sheetName val="O-Cumu Rev Chart"/>
      <sheetName val="O-Cashflow"/>
      <sheetName val="O-Cashflow RPI"/>
      <sheetName val="Constants"/>
      <sheetName val="C-Rev Proj MC2"/>
      <sheetName val="O-Cash LL Bids MC (2)"/>
      <sheetName val="O-Cash LL Bids RPI MC (2)"/>
      <sheetName val="O-MC"/>
      <sheetName val="C-Walky Talky"/>
      <sheetName val="EI Info&gt;"/>
      <sheetName val="I-EI Sites"/>
      <sheetName val="EI IC Information"/>
      <sheetName val="C-Rev Proj EI"/>
      <sheetName val="O-Cash EI"/>
      <sheetName val="O-Cash EI RPI BC"/>
      <sheetName val="1.Detailed cashflow"/>
      <sheetName val="2. Cashflow summary"/>
      <sheetName val="3. Assumptions"/>
      <sheetName val="4. Cost breakdown"/>
      <sheetName val="5. Risks and Opportunities"/>
      <sheetName val="6.Tornado Analysis - NPV"/>
      <sheetName val="7. Cashflow chart"/>
      <sheetName val="LL Bids&gt;"/>
      <sheetName val="C-Rev Proj BS"/>
      <sheetName val="O-Cash BS"/>
      <sheetName val="O-Cash BS RPI"/>
      <sheetName val="Interface"/>
      <sheetName val="Monthly calculator"/>
      <sheetName val="Traffic lookup"/>
      <sheetName val="EI Data Tables"/>
      <sheetName val="I-NR Sites"/>
      <sheetName val="NR Station Input"/>
      <sheetName val="NR Interface"/>
      <sheetName val="NR Monthly calculator"/>
      <sheetName val="NR Traffic lookup"/>
      <sheetName val="NR Data Tables"/>
      <sheetName val="Sheet6"/>
      <sheetName val="Sheet7"/>
      <sheetName val="Scenarios"/>
      <sheetName val="C-Rev Proj NR"/>
      <sheetName val="O-Cash NR"/>
      <sheetName val="O-Cash NR RPI"/>
      <sheetName val="1.Detailed cashflow NR"/>
      <sheetName val="2. Cashflow summary NR"/>
      <sheetName val="3. Assumptions NR"/>
      <sheetName val="4. Cost breakdown (2)"/>
      <sheetName val="5. Risks and Opportunities NR"/>
      <sheetName val="6.Tornado Analysis - NPV NR"/>
      <sheetName val="7. Cashflow chart NR"/>
      <sheetName val="AP Graphs"/>
      <sheetName val="LTP Graphs"/>
      <sheetName val="Chart1"/>
      <sheetName val="Sheet8"/>
      <sheetName val="O-Metrics2"/>
      <sheetName val="O-Metrics"/>
      <sheetName val="O-Cost Metrics"/>
      <sheetName val="RPI Comparison"/>
      <sheetName val="Styles"/>
      <sheetName val="London Boroughs &gt;&gt;&gt;"/>
      <sheetName val="LBC Monthly calculator"/>
      <sheetName val="I-LBC Var Inputs"/>
      <sheetName val="LBC Station Input"/>
      <sheetName val="I-LBC Sites"/>
      <sheetName val="Borough Detailed"/>
      <sheetName val="Interface LBC"/>
      <sheetName val="Traffic lookup LBC"/>
      <sheetName val="Sheet5"/>
      <sheetName val="C-Footfall Calculator LBC"/>
      <sheetName val="I-CAPEX"/>
      <sheetName val="C-LBC Council Roll Out"/>
      <sheetName val="Asset Transfer"/>
      <sheetName val="Detailed Pricing"/>
      <sheetName val="Pricing"/>
      <sheetName val="C-Rev Proj LBC"/>
      <sheetName val="C-OPEX Proj LBC"/>
      <sheetName val="C-CAPEX Proj LBC"/>
      <sheetName val="C-NPV Proj LBC"/>
      <sheetName val="O-Cash LBC"/>
      <sheetName val="O-Cash LBC RPI"/>
      <sheetName val="O-Cash LBC RPI (By Borough)"/>
      <sheetName val="High Level Summary (By Borough)"/>
      <sheetName val="Pricing "/>
      <sheetName val="Detailed Pricing "/>
      <sheetName val="Asset Transfer "/>
      <sheetName val="Error Check Summary"/>
      <sheetName val="LBC Summary Outputs"/>
      <sheetName val="O-LBC Summary"/>
      <sheetName val="1.Detailed cashflow LBC"/>
      <sheetName val="2. Cashflow summary LBC"/>
      <sheetName val="3. Assumptions LBC"/>
      <sheetName val="4. Cost breakdown LBC"/>
      <sheetName val="5. Risks and Opportunities  LBC"/>
      <sheetName val="6.Tornado Analysis - NPV LBC"/>
      <sheetName val="7. Cashflow chart LBC"/>
      <sheetName val="6.Tornado Analysis - NPV LB (2"/>
      <sheetName val="LBC Data Tables"/>
      <sheetName val="LBC Interface"/>
      <sheetName val="Scenario 1 - Base Case"/>
      <sheetName val="Scenario 2"/>
      <sheetName val="Scenario 3"/>
      <sheetName val="Scenario 4"/>
      <sheetName val="Sheet3"/>
      <sheetName val="Sheet1"/>
      <sheetName val="Sheet2"/>
      <sheetName val="Pop Density"/>
      <sheetName val="Wealthness Factor"/>
      <sheetName val="Summary Output"/>
      <sheetName val="I-LBC Footfall"/>
      <sheetName val="Revised Summary Output"/>
      <sheetName val="Summary Output (2)"/>
      <sheetName val="Downside Summary Output"/>
      <sheetName val="Sheet4"/>
      <sheetName val="Vodafone"/>
      <sheetName val="EE"/>
      <sheetName val="Vodafone - Downside Scenario"/>
      <sheetName val="EE - Downside"/>
      <sheetName val="Small Cell &gt;&gt;&gt;"/>
      <sheetName val="7. Scenarios"/>
      <sheetName val="8. Scen Calcs"/>
      <sheetName val="10. Input Switches"/>
      <sheetName val="6. Cashflow Calcs"/>
      <sheetName val="11. Single Cell Summary"/>
      <sheetName val="Lists"/>
      <sheetName val="Fibre Costs"/>
      <sheetName val="2. Scenario Suggestions"/>
      <sheetName val="Sheet9"/>
      <sheetName val="8. Scen Calcs (2)"/>
      <sheetName val="7. Scenarios (2)"/>
      <sheetName val="10. Input Switches (2)"/>
      <sheetName val="Lists (2)"/>
      <sheetName val="1.Direct from H3G Data"/>
      <sheetName val="2.Av Pop Density - High Cu vs 1"/>
      <sheetName val="3.Av Pop Density - Same Cu vs 1"/>
      <sheetName val="4. Bridging the Gap Inner Bor"/>
      <sheetName val="4. London Boroughs"/>
      <sheetName val="6. Cashflow Calcs (2)"/>
      <sheetName val="O-Cash LBC Small Cell"/>
      <sheetName val="Sheet13"/>
      <sheetName val="N-R Curve Small Cells"/>
    </sheetNames>
    <sheetDataSet>
      <sheetData sheetId="0"/>
      <sheetData sheetId="1"/>
      <sheetData sheetId="2"/>
      <sheetData sheetId="3"/>
      <sheetData sheetId="4"/>
      <sheetData sheetId="5"/>
      <sheetData sheetId="6">
        <row r="27">
          <cell r="F27">
            <v>1</v>
          </cell>
          <cell r="G27">
            <v>2</v>
          </cell>
          <cell r="H27">
            <v>3</v>
          </cell>
          <cell r="I27">
            <v>4</v>
          </cell>
          <cell r="J27">
            <v>5</v>
          </cell>
          <cell r="K27">
            <v>6</v>
          </cell>
          <cell r="L27">
            <v>7</v>
          </cell>
          <cell r="M27">
            <v>8</v>
          </cell>
          <cell r="N27">
            <v>9</v>
          </cell>
          <cell r="O27">
            <v>10</v>
          </cell>
          <cell r="P27">
            <v>11</v>
          </cell>
          <cell r="Q27">
            <v>12</v>
          </cell>
          <cell r="R27">
            <v>13</v>
          </cell>
          <cell r="S27">
            <v>14</v>
          </cell>
          <cell r="T27">
            <v>15</v>
          </cell>
        </row>
        <row r="28">
          <cell r="F28" t="str">
            <v>FY12</v>
          </cell>
          <cell r="G28" t="str">
            <v>FY13</v>
          </cell>
          <cell r="H28" t="str">
            <v>FY14</v>
          </cell>
          <cell r="I28" t="str">
            <v>FY15</v>
          </cell>
          <cell r="J28" t="str">
            <v>FY16</v>
          </cell>
          <cell r="K28" t="str">
            <v>FY17</v>
          </cell>
          <cell r="L28" t="str">
            <v>FY18</v>
          </cell>
          <cell r="M28" t="str">
            <v>FY19</v>
          </cell>
          <cell r="N28" t="str">
            <v>FY20</v>
          </cell>
          <cell r="O28" t="str">
            <v>FY21</v>
          </cell>
          <cell r="P28" t="str">
            <v>FY22</v>
          </cell>
          <cell r="Q28" t="str">
            <v>FY23</v>
          </cell>
          <cell r="R28" t="str">
            <v>FY24</v>
          </cell>
          <cell r="S28" t="str">
            <v>FY25</v>
          </cell>
          <cell r="T28" t="str">
            <v>FY26</v>
          </cell>
        </row>
        <row r="30">
          <cell r="F30">
            <v>0</v>
          </cell>
          <cell r="G30">
            <v>0</v>
          </cell>
          <cell r="H30">
            <v>0.03</v>
          </cell>
          <cell r="I30">
            <v>0.03</v>
          </cell>
          <cell r="J30">
            <v>0.03</v>
          </cell>
          <cell r="K30">
            <v>0.03</v>
          </cell>
          <cell r="L30">
            <v>0.03</v>
          </cell>
          <cell r="M30">
            <v>0.03</v>
          </cell>
          <cell r="N30">
            <v>0.03</v>
          </cell>
          <cell r="O30">
            <v>0.03</v>
          </cell>
          <cell r="P30">
            <v>0.03</v>
          </cell>
          <cell r="Q30">
            <v>0.03</v>
          </cell>
          <cell r="R30">
            <v>0.03</v>
          </cell>
          <cell r="S30">
            <v>0.03</v>
          </cell>
          <cell r="T30">
            <v>0.03</v>
          </cell>
        </row>
        <row r="32">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sheetData>
      <sheetData sheetId="7"/>
      <sheetData sheetId="8">
        <row r="5">
          <cell r="L5">
            <v>40909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2">
          <cell r="H42">
            <v>0.47026938186321854</v>
          </cell>
          <cell r="I42">
            <v>0.5</v>
          </cell>
          <cell r="J42">
            <v>0.53161019968915268</v>
          </cell>
          <cell r="K42">
            <v>0.55867074332741395</v>
          </cell>
          <cell r="L42">
            <v>0.58573128696567522</v>
          </cell>
          <cell r="M42">
            <v>0.46145034287391262</v>
          </cell>
          <cell r="N42">
            <v>0.37548701257980754</v>
          </cell>
          <cell r="O42">
            <v>0.2978828035715389</v>
          </cell>
          <cell r="P42">
            <v>0.24466370211011351</v>
          </cell>
          <cell r="Q42">
            <v>0.20504504600859488</v>
          </cell>
          <cell r="R42">
            <v>0.17431413053723682</v>
          </cell>
        </row>
        <row r="44">
          <cell r="H44">
            <v>0.56864501165252201</v>
          </cell>
          <cell r="I44">
            <v>0.5</v>
          </cell>
          <cell r="J44">
            <v>0.4396415951552668</v>
          </cell>
          <cell r="K44">
            <v>0.37928319031053365</v>
          </cell>
          <cell r="L44">
            <v>0.29738843075972193</v>
          </cell>
          <cell r="M44">
            <v>0.23340926157742201</v>
          </cell>
          <cell r="N44">
            <v>0.18016319478272078</v>
          </cell>
          <cell r="O44">
            <v>0.14108485598306006</v>
          </cell>
          <cell r="P44">
            <v>0.1131547002607462</v>
          </cell>
          <cell r="Q44">
            <v>9.1662474960348822E-2</v>
          </cell>
          <cell r="R44">
            <v>7.5587763216311055E-2</v>
          </cell>
        </row>
        <row r="46">
          <cell r="H46">
            <v>0.38</v>
          </cell>
          <cell r="I46">
            <v>0.38</v>
          </cell>
          <cell r="J46">
            <v>0.38</v>
          </cell>
          <cell r="K46">
            <v>0.38</v>
          </cell>
          <cell r="L46">
            <v>0.36463773884220235</v>
          </cell>
          <cell r="M46">
            <v>0.29422295734661563</v>
          </cell>
          <cell r="N46">
            <v>0.2355052876501989</v>
          </cell>
          <cell r="O46">
            <v>0.18869581113986009</v>
          </cell>
          <cell r="P46">
            <v>0.15433322306771566</v>
          </cell>
          <cell r="Q46">
            <v>0.12829471910005538</v>
          </cell>
          <cell r="R46">
            <v>0.10816210993270228</v>
          </cell>
        </row>
        <row r="48">
          <cell r="H48">
            <v>0.28826938776967159</v>
          </cell>
          <cell r="I48">
            <v>0.25347042694698108</v>
          </cell>
          <cell r="J48">
            <v>0.22287228565531456</v>
          </cell>
          <cell r="K48">
            <v>0.19227414436364809</v>
          </cell>
          <cell r="L48">
            <v>0.15075834502751886</v>
          </cell>
          <cell r="M48">
            <v>0.11832469037081748</v>
          </cell>
          <cell r="N48">
            <v>9.1332083803416703E-2</v>
          </cell>
          <cell r="O48">
            <v>7.1521677363559147E-2</v>
          </cell>
          <cell r="P48">
            <v>5.7362740372298021E-2</v>
          </cell>
          <cell r="Q48">
            <v>4.6467453326433157E-2</v>
          </cell>
          <cell r="R48">
            <v>3.8318525228811351E-2</v>
          </cell>
        </row>
      </sheetData>
      <sheetData sheetId="47"/>
      <sheetData sheetId="48"/>
      <sheetData sheetId="49"/>
      <sheetData sheetId="50">
        <row r="839">
          <cell r="O839">
            <v>190452485.69723982</v>
          </cell>
        </row>
        <row r="841">
          <cell r="O841">
            <v>41740165.435597941</v>
          </cell>
        </row>
        <row r="843">
          <cell r="O843">
            <v>293590668.04002583</v>
          </cell>
        </row>
      </sheetData>
      <sheetData sheetId="51"/>
      <sheetData sheetId="52"/>
      <sheetData sheetId="53"/>
      <sheetData sheetId="54"/>
      <sheetData sheetId="55"/>
      <sheetData sheetId="56"/>
      <sheetData sheetId="57"/>
      <sheetData sheetId="58" refreshError="1"/>
      <sheetData sheetId="59"/>
      <sheetData sheetId="60"/>
      <sheetData sheetId="61">
        <row r="25">
          <cell r="D25" t="str">
            <v>OK</v>
          </cell>
        </row>
        <row r="26">
          <cell r="D26" t="str">
            <v>ERR</v>
          </cell>
        </row>
        <row r="28">
          <cell r="D28">
            <v>1000</v>
          </cell>
        </row>
        <row r="33">
          <cell r="D33">
            <v>1024</v>
          </cell>
        </row>
        <row r="35">
          <cell r="D35">
            <v>1024</v>
          </cell>
        </row>
        <row r="37">
          <cell r="D37">
            <v>12</v>
          </cell>
        </row>
        <row r="39">
          <cell r="D39">
            <v>365.25</v>
          </cell>
        </row>
        <row r="41">
          <cell r="D41" t="str">
            <v>ON</v>
          </cell>
        </row>
        <row r="42">
          <cell r="D42" t="str">
            <v>OFF</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sheetData sheetId="111"/>
      <sheetData sheetId="112"/>
      <sheetData sheetId="113"/>
      <sheetData sheetId="114"/>
      <sheetData sheetId="115"/>
      <sheetData sheetId="116"/>
      <sheetData sheetId="117"/>
      <sheetData sheetId="118">
        <row r="4">
          <cell r="H4" t="str">
            <v>Footfall</v>
          </cell>
        </row>
        <row r="5">
          <cell r="H5" t="str">
            <v>APs</v>
          </cell>
        </row>
        <row r="16">
          <cell r="AW16" t="str">
            <v>Scenario 1</v>
          </cell>
        </row>
        <row r="17">
          <cell r="C17" t="str">
            <v>LB Camden</v>
          </cell>
          <cell r="AW17" t="str">
            <v>Scenario 2</v>
          </cell>
        </row>
        <row r="18">
          <cell r="C18" t="str">
            <v>LB Lambeth</v>
          </cell>
          <cell r="AW18" t="str">
            <v>Scenario 3</v>
          </cell>
        </row>
        <row r="19">
          <cell r="C19" t="str">
            <v>LB Wandsworth</v>
          </cell>
          <cell r="AW19" t="str">
            <v>Scenario 4</v>
          </cell>
        </row>
        <row r="20">
          <cell r="C20" t="str">
            <v>LB Merton</v>
          </cell>
          <cell r="AW20" t="str">
            <v>Scenario 5</v>
          </cell>
        </row>
        <row r="21">
          <cell r="C21" t="str">
            <v>LB Brent</v>
          </cell>
          <cell r="AW21" t="str">
            <v>Scenario 6</v>
          </cell>
        </row>
        <row r="22">
          <cell r="C22" t="str">
            <v>LB Ealing</v>
          </cell>
        </row>
        <row r="23">
          <cell r="C23" t="str">
            <v>LB Hammersmith and Fulham</v>
          </cell>
        </row>
        <row r="24">
          <cell r="C24" t="str">
            <v>LB Barnet</v>
          </cell>
        </row>
        <row r="25">
          <cell r="C25" t="str">
            <v>LB Islington</v>
          </cell>
        </row>
        <row r="26">
          <cell r="C26" t="str">
            <v>LB Haringey</v>
          </cell>
        </row>
        <row r="27">
          <cell r="C27" t="str">
            <v>LB Hounslow</v>
          </cell>
        </row>
        <row r="28">
          <cell r="C28" t="str">
            <v xml:space="preserve">LB Barking and Dagenham </v>
          </cell>
        </row>
        <row r="29">
          <cell r="C29" t="str">
            <v>LB Havering</v>
          </cell>
        </row>
        <row r="30">
          <cell r="C30" t="str">
            <v>LB Hackney</v>
          </cell>
        </row>
        <row r="31">
          <cell r="C31" t="str">
            <v>LB Bromley</v>
          </cell>
        </row>
        <row r="32">
          <cell r="C32" t="str">
            <v>Medway (Kent)</v>
          </cell>
        </row>
      </sheetData>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ow r="30">
          <cell r="E30" t="str">
            <v>LB Camden</v>
          </cell>
        </row>
        <row r="31">
          <cell r="E31" t="str">
            <v>LB Lambeth</v>
          </cell>
        </row>
        <row r="32">
          <cell r="E32" t="str">
            <v>LB Wandsworth</v>
          </cell>
        </row>
        <row r="33">
          <cell r="E33" t="str">
            <v>LB Merton</v>
          </cell>
        </row>
        <row r="34">
          <cell r="E34" t="str">
            <v>LB Brent</v>
          </cell>
        </row>
        <row r="35">
          <cell r="E35" t="str">
            <v>LB Ealing</v>
          </cell>
        </row>
        <row r="36">
          <cell r="E36" t="str">
            <v>LB Hammersmith and Fulham</v>
          </cell>
        </row>
        <row r="37">
          <cell r="E37" t="str">
            <v>LB Barnet</v>
          </cell>
        </row>
        <row r="38">
          <cell r="E38" t="str">
            <v>LB Islington</v>
          </cell>
        </row>
        <row r="39">
          <cell r="E39" t="str">
            <v>LB Haringey</v>
          </cell>
        </row>
        <row r="40">
          <cell r="E40" t="str">
            <v>LB Hounslow</v>
          </cell>
        </row>
        <row r="41">
          <cell r="E41" t="str">
            <v xml:space="preserve">LB Barking and Dagenham </v>
          </cell>
        </row>
        <row r="42">
          <cell r="E42" t="str">
            <v>LB Havering</v>
          </cell>
        </row>
        <row r="43">
          <cell r="E43" t="str">
            <v>LB Hackney</v>
          </cell>
        </row>
        <row r="44">
          <cell r="E44" t="str">
            <v>LB Bromley</v>
          </cell>
        </row>
        <row r="45">
          <cell r="E45" t="str">
            <v>Medway (Kent)</v>
          </cell>
        </row>
      </sheetData>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ow r="15">
          <cell r="J15">
            <v>1</v>
          </cell>
          <cell r="K15">
            <v>1</v>
          </cell>
          <cell r="L15">
            <v>1</v>
          </cell>
          <cell r="M15">
            <v>1</v>
          </cell>
          <cell r="N15">
            <v>1</v>
          </cell>
          <cell r="O15">
            <v>1</v>
          </cell>
          <cell r="P15">
            <v>1.02</v>
          </cell>
          <cell r="Q15">
            <v>1.02</v>
          </cell>
          <cell r="R15">
            <v>1.02</v>
          </cell>
          <cell r="S15">
            <v>1.02</v>
          </cell>
          <cell r="T15">
            <v>1.0404</v>
          </cell>
          <cell r="U15">
            <v>1.0404</v>
          </cell>
          <cell r="V15">
            <v>1.0404</v>
          </cell>
          <cell r="W15">
            <v>1.0404</v>
          </cell>
          <cell r="X15">
            <v>1.0612079999999999</v>
          </cell>
          <cell r="Y15">
            <v>1.0612079999999999</v>
          </cell>
          <cell r="Z15">
            <v>1.0612079999999999</v>
          </cell>
          <cell r="AA15">
            <v>1.0612079999999999</v>
          </cell>
          <cell r="AB15">
            <v>1.08243216</v>
          </cell>
          <cell r="AC15">
            <v>1.08243216</v>
          </cell>
          <cell r="AD15">
            <v>1.08243216</v>
          </cell>
          <cell r="AE15">
            <v>1.08243216</v>
          </cell>
          <cell r="AF15">
            <v>1.1040808032</v>
          </cell>
          <cell r="AG15">
            <v>1.1040808032</v>
          </cell>
          <cell r="AH15">
            <v>1.1040808032</v>
          </cell>
          <cell r="AI15">
            <v>1.1040808032</v>
          </cell>
          <cell r="AJ15">
            <v>1.1261624192640001</v>
          </cell>
          <cell r="AK15">
            <v>1.1261624192640001</v>
          </cell>
          <cell r="AL15">
            <v>1.1261624192640001</v>
          </cell>
          <cell r="AM15">
            <v>1.1261624192640001</v>
          </cell>
          <cell r="AN15">
            <v>1.14868566764928</v>
          </cell>
          <cell r="AO15">
            <v>1.14868566764928</v>
          </cell>
          <cell r="AP15">
            <v>1.14868566764928</v>
          </cell>
          <cell r="AQ15">
            <v>1.14868566764928</v>
          </cell>
          <cell r="AR15">
            <v>1.1716593810022657</v>
          </cell>
          <cell r="AS15">
            <v>1.1716593810022657</v>
          </cell>
          <cell r="AT15">
            <v>1.1716593810022657</v>
          </cell>
          <cell r="AU15">
            <v>1.1716593810022657</v>
          </cell>
          <cell r="AV15">
            <v>1.1950925686223111</v>
          </cell>
          <cell r="AW15">
            <v>1.1950925686223111</v>
          </cell>
          <cell r="AX15">
            <v>1.1950925686223111</v>
          </cell>
          <cell r="AY15">
            <v>1.1950925686223111</v>
          </cell>
          <cell r="AZ15">
            <v>1.2189944199947573</v>
          </cell>
          <cell r="BA15">
            <v>1.2189944199947573</v>
          </cell>
        </row>
        <row r="16">
          <cell r="J16">
            <v>1</v>
          </cell>
          <cell r="K16">
            <v>1</v>
          </cell>
          <cell r="L16">
            <v>1</v>
          </cell>
          <cell r="M16">
            <v>1</v>
          </cell>
          <cell r="N16">
            <v>1</v>
          </cell>
          <cell r="O16">
            <v>1</v>
          </cell>
          <cell r="P16">
            <v>1.03</v>
          </cell>
          <cell r="Q16">
            <v>1.03</v>
          </cell>
          <cell r="R16">
            <v>1.03</v>
          </cell>
          <cell r="S16">
            <v>1.03</v>
          </cell>
          <cell r="T16">
            <v>1.0609</v>
          </cell>
          <cell r="U16">
            <v>1.0609</v>
          </cell>
          <cell r="V16">
            <v>1.0609</v>
          </cell>
          <cell r="W16">
            <v>1.0609</v>
          </cell>
          <cell r="X16">
            <v>1.092727</v>
          </cell>
          <cell r="Y16">
            <v>1.092727</v>
          </cell>
          <cell r="Z16">
            <v>1.092727</v>
          </cell>
          <cell r="AA16">
            <v>1.092727</v>
          </cell>
          <cell r="AB16">
            <v>1.1255088100000001</v>
          </cell>
          <cell r="AC16">
            <v>1.1255088100000001</v>
          </cell>
          <cell r="AD16">
            <v>1.1255088100000001</v>
          </cell>
          <cell r="AE16">
            <v>1.1255088100000001</v>
          </cell>
          <cell r="AF16">
            <v>1.1592740743000001</v>
          </cell>
          <cell r="AG16">
            <v>1.1592740743000001</v>
          </cell>
          <cell r="AH16">
            <v>1.1592740743000001</v>
          </cell>
          <cell r="AI16">
            <v>1.1592740743000001</v>
          </cell>
          <cell r="AJ16">
            <v>1.1940522965290001</v>
          </cell>
          <cell r="AK16">
            <v>1.1940522965290001</v>
          </cell>
          <cell r="AL16">
            <v>1.1940522965290001</v>
          </cell>
          <cell r="AM16">
            <v>1.1940522965290001</v>
          </cell>
          <cell r="AN16">
            <v>1.2298738654248702</v>
          </cell>
          <cell r="AO16">
            <v>1.2298738654248702</v>
          </cell>
          <cell r="AP16">
            <v>1.2298738654248702</v>
          </cell>
          <cell r="AQ16">
            <v>1.2298738654248702</v>
          </cell>
          <cell r="AR16">
            <v>1.2667700813876164</v>
          </cell>
          <cell r="AS16">
            <v>1.2667700813876164</v>
          </cell>
          <cell r="AT16">
            <v>1.2667700813876164</v>
          </cell>
          <cell r="AU16">
            <v>1.2667700813876164</v>
          </cell>
          <cell r="AV16">
            <v>1.3047731838292449</v>
          </cell>
          <cell r="AW16">
            <v>1.3047731838292449</v>
          </cell>
          <cell r="AX16">
            <v>1.3047731838292449</v>
          </cell>
          <cell r="AY16">
            <v>1.3047731838292449</v>
          </cell>
          <cell r="AZ16">
            <v>1.3439163793441222</v>
          </cell>
          <cell r="BA16">
            <v>1.3439163793441222</v>
          </cell>
        </row>
        <row r="18">
          <cell r="J18">
            <v>1</v>
          </cell>
          <cell r="K18">
            <v>1</v>
          </cell>
          <cell r="L18">
            <v>1</v>
          </cell>
          <cell r="M18">
            <v>1</v>
          </cell>
          <cell r="N18">
            <v>1</v>
          </cell>
          <cell r="O18">
            <v>1</v>
          </cell>
          <cell r="P18">
            <v>1.05</v>
          </cell>
          <cell r="Q18">
            <v>1.05</v>
          </cell>
          <cell r="R18">
            <v>1.05</v>
          </cell>
          <cell r="S18">
            <v>1.05</v>
          </cell>
          <cell r="T18">
            <v>1.1025</v>
          </cell>
          <cell r="U18">
            <v>1.1025</v>
          </cell>
          <cell r="V18">
            <v>1.1025</v>
          </cell>
          <cell r="W18">
            <v>1.1025</v>
          </cell>
          <cell r="X18">
            <v>1.1576250000000001</v>
          </cell>
          <cell r="Y18">
            <v>1.1576250000000001</v>
          </cell>
          <cell r="Z18">
            <v>1.1576250000000001</v>
          </cell>
          <cell r="AA18">
            <v>1.1576250000000001</v>
          </cell>
          <cell r="AB18">
            <v>1.2155062500000002</v>
          </cell>
          <cell r="AC18">
            <v>1.2155062500000002</v>
          </cell>
          <cell r="AD18">
            <v>1.2155062500000002</v>
          </cell>
          <cell r="AE18">
            <v>1.2155062500000002</v>
          </cell>
          <cell r="AF18">
            <v>1.2762815625000004</v>
          </cell>
          <cell r="AG18">
            <v>1.2762815625000004</v>
          </cell>
          <cell r="AH18">
            <v>1.2762815625000004</v>
          </cell>
          <cell r="AI18">
            <v>1.2762815625000004</v>
          </cell>
          <cell r="AJ18">
            <v>1.3400956406250004</v>
          </cell>
          <cell r="AK18">
            <v>1.3400956406250004</v>
          </cell>
          <cell r="AL18">
            <v>1.3400956406250004</v>
          </cell>
          <cell r="AM18">
            <v>1.3400956406250004</v>
          </cell>
          <cell r="AN18">
            <v>1.4071004226562505</v>
          </cell>
          <cell r="AO18">
            <v>1.4071004226562505</v>
          </cell>
          <cell r="AP18">
            <v>1.4071004226562505</v>
          </cell>
          <cell r="AQ18">
            <v>1.4071004226562505</v>
          </cell>
          <cell r="AR18">
            <v>1.477455443789063</v>
          </cell>
          <cell r="AS18">
            <v>1.477455443789063</v>
          </cell>
          <cell r="AT18">
            <v>1.477455443789063</v>
          </cell>
          <cell r="AU18">
            <v>1.477455443789063</v>
          </cell>
          <cell r="AV18">
            <v>1.5513282159785162</v>
          </cell>
          <cell r="AW18">
            <v>1.5513282159785162</v>
          </cell>
          <cell r="AX18">
            <v>1.5513282159785162</v>
          </cell>
          <cell r="AY18">
            <v>1.5513282159785162</v>
          </cell>
          <cell r="AZ18">
            <v>1.628894626777442</v>
          </cell>
          <cell r="BA18">
            <v>1.628894626777442</v>
          </cell>
        </row>
      </sheetData>
      <sheetData sheetId="179"/>
      <sheetData sheetId="180">
        <row r="4">
          <cell r="C4" t="str">
            <v>Low Share</v>
          </cell>
        </row>
        <row r="5">
          <cell r="C5" t="str">
            <v>Base Case</v>
          </cell>
        </row>
        <row r="6">
          <cell r="C6" t="str">
            <v>High Share</v>
          </cell>
        </row>
        <row r="8">
          <cell r="C8" t="str">
            <v>Low Deployment</v>
          </cell>
        </row>
        <row r="9">
          <cell r="C9" t="str">
            <v>Base Case</v>
          </cell>
        </row>
        <row r="10">
          <cell r="C10" t="str">
            <v>High Deployment</v>
          </cell>
        </row>
        <row r="11">
          <cell r="C11" t="str">
            <v>External</v>
          </cell>
        </row>
        <row r="12">
          <cell r="C12" t="str">
            <v>Target</v>
          </cell>
        </row>
        <row r="14">
          <cell r="C14" t="str">
            <v>Product + Margin 1</v>
          </cell>
        </row>
        <row r="15">
          <cell r="C15" t="str">
            <v>Product + Margin 2</v>
          </cell>
        </row>
        <row r="16">
          <cell r="C16" t="str">
            <v>Managed Service 1</v>
          </cell>
        </row>
        <row r="17">
          <cell r="C17" t="str">
            <v>Managed Service 2</v>
          </cell>
        </row>
        <row r="22">
          <cell r="C22" t="str">
            <v xml:space="preserve">LB Barking and Dagenham </v>
          </cell>
        </row>
        <row r="23">
          <cell r="C23" t="str">
            <v>LB Barnet</v>
          </cell>
        </row>
        <row r="24">
          <cell r="C24" t="str">
            <v>LB Brent</v>
          </cell>
        </row>
        <row r="25">
          <cell r="C25" t="str">
            <v>LB Camden</v>
          </cell>
        </row>
        <row r="26">
          <cell r="C26" t="str">
            <v>LB Ealing</v>
          </cell>
        </row>
        <row r="27">
          <cell r="C27" t="str">
            <v>LB Hackney</v>
          </cell>
        </row>
        <row r="28">
          <cell r="C28" t="str">
            <v>LB Hammersmith and Fulham</v>
          </cell>
        </row>
        <row r="29">
          <cell r="C29" t="str">
            <v>LB Haringey</v>
          </cell>
        </row>
        <row r="30">
          <cell r="C30" t="str">
            <v>LB Havering</v>
          </cell>
        </row>
        <row r="31">
          <cell r="C31" t="str">
            <v>LB Hounslow</v>
          </cell>
        </row>
        <row r="32">
          <cell r="C32" t="str">
            <v>LB Islington</v>
          </cell>
        </row>
        <row r="33">
          <cell r="C33" t="str">
            <v>LB Lambeth</v>
          </cell>
        </row>
        <row r="34">
          <cell r="C34" t="str">
            <v>LB Merton</v>
          </cell>
        </row>
        <row r="35">
          <cell r="C35" t="str">
            <v>LB Wandsworth</v>
          </cell>
        </row>
        <row r="36">
          <cell r="C36" t="str">
            <v>LB</v>
          </cell>
        </row>
        <row r="37">
          <cell r="C37" t="str">
            <v>17 LB</v>
          </cell>
        </row>
        <row r="38">
          <cell r="C38" t="str">
            <v>SCC</v>
          </cell>
        </row>
        <row r="39">
          <cell r="C39" t="str">
            <v>CSC</v>
          </cell>
        </row>
        <row r="40">
          <cell r="C40" t="str">
            <v>Other</v>
          </cell>
        </row>
        <row r="41">
          <cell r="C41" t="str">
            <v>UK</v>
          </cell>
        </row>
        <row r="43">
          <cell r="C43" t="str">
            <v>Scenario 1</v>
          </cell>
        </row>
        <row r="44">
          <cell r="C44" t="str">
            <v>Scenario 2</v>
          </cell>
        </row>
        <row r="45">
          <cell r="C45" t="str">
            <v>Scenario 3</v>
          </cell>
        </row>
        <row r="46">
          <cell r="C46" t="str">
            <v>Scenario 4</v>
          </cell>
        </row>
        <row r="48">
          <cell r="C48" t="str">
            <v>ON</v>
          </cell>
        </row>
        <row r="49">
          <cell r="C49" t="str">
            <v>REV ONLY</v>
          </cell>
        </row>
        <row r="50">
          <cell r="C50" t="str">
            <v>OFF</v>
          </cell>
        </row>
      </sheetData>
      <sheetData sheetId="181"/>
      <sheetData sheetId="182"/>
      <sheetData sheetId="183"/>
      <sheetData sheetId="184"/>
      <sheetData sheetId="185"/>
      <sheetData sheetId="186"/>
      <sheetData sheetId="187">
        <row r="21">
          <cell r="C21" t="str">
            <v>LB</v>
          </cell>
        </row>
        <row r="22">
          <cell r="C22" t="str">
            <v>17 LB</v>
          </cell>
        </row>
        <row r="23">
          <cell r="C23" t="str">
            <v>SCC</v>
          </cell>
        </row>
        <row r="24">
          <cell r="C24" t="str">
            <v>CSC</v>
          </cell>
        </row>
        <row r="25">
          <cell r="C25" t="str">
            <v>Other</v>
          </cell>
        </row>
        <row r="26">
          <cell r="C26" t="str">
            <v xml:space="preserve">LB Barking and Dagenham </v>
          </cell>
        </row>
        <row r="27">
          <cell r="C27" t="str">
            <v>LB Barnet</v>
          </cell>
        </row>
        <row r="28">
          <cell r="C28" t="str">
            <v>LB Brent</v>
          </cell>
        </row>
        <row r="29">
          <cell r="C29" t="str">
            <v>LB Camden</v>
          </cell>
        </row>
        <row r="30">
          <cell r="C30" t="str">
            <v>LB Ealing</v>
          </cell>
        </row>
        <row r="31">
          <cell r="C31" t="str">
            <v>LB Hackney</v>
          </cell>
        </row>
        <row r="32">
          <cell r="C32" t="str">
            <v>LB Hammersmith and Fulham</v>
          </cell>
        </row>
        <row r="33">
          <cell r="C33" t="str">
            <v>LB Haringey</v>
          </cell>
        </row>
        <row r="34">
          <cell r="C34" t="str">
            <v>LB Havering</v>
          </cell>
        </row>
        <row r="35">
          <cell r="C35" t="str">
            <v>LB Hounslow</v>
          </cell>
        </row>
        <row r="36">
          <cell r="C36" t="str">
            <v>LB Islington</v>
          </cell>
        </row>
        <row r="37">
          <cell r="C37" t="str">
            <v>LB Lambeth</v>
          </cell>
        </row>
        <row r="38">
          <cell r="C38" t="str">
            <v>LB Merton</v>
          </cell>
        </row>
        <row r="39">
          <cell r="C39" t="str">
            <v>LB Wandsworth</v>
          </cell>
        </row>
        <row r="40">
          <cell r="C40" t="str">
            <v>UK</v>
          </cell>
        </row>
        <row r="42">
          <cell r="C42" t="str">
            <v>3G</v>
          </cell>
        </row>
        <row r="43">
          <cell r="C43" t="str">
            <v>Pop Dens High</v>
          </cell>
        </row>
        <row r="44">
          <cell r="C44" t="str">
            <v>Pop Dens Equal</v>
          </cell>
        </row>
        <row r="45">
          <cell r="C45" t="str">
            <v>Bridge Gap</v>
          </cell>
        </row>
        <row r="47">
          <cell r="C47" t="str">
            <v>Original</v>
          </cell>
        </row>
        <row r="48">
          <cell r="C48" t="str">
            <v>NR</v>
          </cell>
        </row>
        <row r="51">
          <cell r="C51" t="str">
            <v xml:space="preserve">Barking and Dagenham </v>
          </cell>
        </row>
        <row r="52">
          <cell r="C52" t="str">
            <v>Barnet</v>
          </cell>
        </row>
        <row r="53">
          <cell r="C53" t="str">
            <v>Brent</v>
          </cell>
        </row>
        <row r="54">
          <cell r="C54" t="str">
            <v>Camden</v>
          </cell>
        </row>
        <row r="55">
          <cell r="C55" t="str">
            <v>Ealing</v>
          </cell>
        </row>
        <row r="56">
          <cell r="C56" t="str">
            <v>Hackney</v>
          </cell>
        </row>
        <row r="57">
          <cell r="C57" t="str">
            <v>Hammersmith and Fulham</v>
          </cell>
        </row>
        <row r="58">
          <cell r="C58" t="str">
            <v>Haringey</v>
          </cell>
        </row>
        <row r="59">
          <cell r="C59" t="str">
            <v>Havering</v>
          </cell>
        </row>
        <row r="60">
          <cell r="C60" t="str">
            <v>Hounslow</v>
          </cell>
        </row>
        <row r="61">
          <cell r="C61" t="str">
            <v>Islington</v>
          </cell>
        </row>
        <row r="62">
          <cell r="C62" t="str">
            <v>Lambeth</v>
          </cell>
        </row>
        <row r="63">
          <cell r="C63" t="str">
            <v>Merton</v>
          </cell>
        </row>
        <row r="64">
          <cell r="C64" t="str">
            <v>Wandsworth</v>
          </cell>
        </row>
      </sheetData>
      <sheetData sheetId="188"/>
      <sheetData sheetId="189"/>
      <sheetData sheetId="190"/>
      <sheetData sheetId="191"/>
      <sheetData sheetId="192"/>
      <sheetData sheetId="193"/>
      <sheetData sheetId="194"/>
      <sheetData sheetId="195"/>
      <sheetData sheetId="1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Quar_calc"/>
      <sheetName val="Ann_Cf"/>
      <sheetName val="Roll out profiles"/>
      <sheetName val="Rack model"/>
      <sheetName val="Calendar"/>
      <sheetName val="Styles"/>
    </sheetNames>
    <sheetDataSet>
      <sheetData sheetId="0"/>
      <sheetData sheetId="1"/>
      <sheetData sheetId="2"/>
      <sheetData sheetId="3">
        <row r="4">
          <cell r="B4" t="str">
            <v>Normal</v>
          </cell>
        </row>
        <row r="5">
          <cell r="B5" t="str">
            <v>Inflexion</v>
          </cell>
        </row>
        <row r="6">
          <cell r="B6" t="str">
            <v>Optimistic</v>
          </cell>
        </row>
        <row r="7">
          <cell r="B7" t="str">
            <v>Linear</v>
          </cell>
        </row>
        <row r="11">
          <cell r="B11" t="str">
            <v>Front Loaded</v>
          </cell>
        </row>
        <row r="12">
          <cell r="B12" t="str">
            <v>Profile 2</v>
          </cell>
        </row>
        <row r="13">
          <cell r="B13" t="str">
            <v>Profile 3</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Profile"/>
      <sheetName val="Outstanding points"/>
      <sheetName val="Assumptions"/>
      <sheetName val="Site Variables"/>
      <sheetName val="O-Cash Bourne 1 site Trial"/>
      <sheetName val="O-Cash Scenarios"/>
      <sheetName val="O-Cash Sensitivities"/>
      <sheetName val="C-Rev Proj Bourne 1 site Trial"/>
      <sheetName val="Capacity sheet"/>
      <sheetName val="&gt;&gt;&gt; Bourne General"/>
      <sheetName val="Revenue Calculator"/>
      <sheetName val="HavenButlins Dwell Time"/>
      <sheetName val="HavenButlins Capex Calc"/>
      <sheetName val="Butlins-bookings by month"/>
      <sheetName val="Haven-bookings 2011"/>
      <sheetName val="&gt;&gt;&gt; site specific"/>
      <sheetName val="PAF "/>
      <sheetName val="Summary"/>
      <sheetName val="Base Stations"/>
      <sheetName val="Bob the Builder"/>
      <sheetName val="Centre Stage"/>
      <sheetName val="Crazy Horse"/>
      <sheetName val="Main Complex"/>
      <sheetName val="Reds"/>
      <sheetName val="Guest Services"/>
      <sheetName val="Splash"/>
      <sheetName val="Staff Dining"/>
      <sheetName val="The Highwayman"/>
      <sheetName val="Training Centre"/>
      <sheetName val="Yacht Club"/>
      <sheetName val="Shops &amp; Parade"/>
      <sheetName val="Staff Accommodation"/>
      <sheetName val="Atlantic Bay"/>
      <sheetName val="BlueSkies Apartments"/>
      <sheetName val="Holnicote Village"/>
      <sheetName val="Ocean Point"/>
      <sheetName val="Oyster Bay"/>
      <sheetName val="Pacific Wharf"/>
      <sheetName val="Plantation Quay"/>
      <sheetName val="Sunset Wharf"/>
      <sheetName val="Surfers Point"/>
      <sheetName val="Wisteria Lodges"/>
      <sheetName val="Lakeside Caravan Park"/>
      <sheetName val="Variables"/>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zoomScaleSheetLayoutView="100" workbookViewId="0">
      <selection sqref="A1:B1"/>
    </sheetView>
  </sheetViews>
  <sheetFormatPr defaultColWidth="8.85546875" defaultRowHeight="15"/>
  <cols>
    <col min="1" max="1" width="49.140625" style="2" customWidth="1"/>
    <col min="2" max="2" width="66" style="6" customWidth="1"/>
    <col min="3" max="3" width="36.85546875" customWidth="1"/>
    <col min="4" max="4" width="13.140625" customWidth="1"/>
  </cols>
  <sheetData>
    <row r="1" spans="1:4" ht="46.5">
      <c r="A1" s="86" t="s">
        <v>22</v>
      </c>
      <c r="B1" s="86"/>
    </row>
    <row r="2" spans="1:4" ht="18.75">
      <c r="A2" s="7" t="s">
        <v>21</v>
      </c>
    </row>
    <row r="3" spans="1:4" ht="18.75">
      <c r="A3" s="7"/>
    </row>
    <row r="4" spans="1:4" ht="31.5">
      <c r="A4" s="45" t="s">
        <v>53</v>
      </c>
      <c r="B4" s="68" t="s">
        <v>54</v>
      </c>
    </row>
    <row r="5" spans="1:4" ht="47.25">
      <c r="A5" s="46" t="s">
        <v>36</v>
      </c>
      <c r="B5" s="68" t="s">
        <v>37</v>
      </c>
    </row>
    <row r="6" spans="1:4" ht="31.5">
      <c r="A6" s="47" t="s">
        <v>12</v>
      </c>
      <c r="B6" s="68" t="s">
        <v>40</v>
      </c>
    </row>
    <row r="7" spans="1:4" ht="31.5">
      <c r="A7" s="47" t="s">
        <v>34</v>
      </c>
      <c r="B7" s="68" t="s">
        <v>41</v>
      </c>
    </row>
    <row r="8" spans="1:4" ht="47.25">
      <c r="A8" s="46" t="s">
        <v>30</v>
      </c>
      <c r="B8" s="82" t="s">
        <v>107</v>
      </c>
    </row>
    <row r="9" spans="1:4" ht="78.75">
      <c r="A9" s="47" t="s">
        <v>35</v>
      </c>
      <c r="B9" s="82" t="s">
        <v>108</v>
      </c>
    </row>
    <row r="10" spans="1:4" ht="47.25">
      <c r="A10" s="47" t="s">
        <v>45</v>
      </c>
      <c r="B10" s="82" t="s">
        <v>106</v>
      </c>
    </row>
    <row r="11" spans="1:4" ht="15.75">
      <c r="A11" s="47" t="s">
        <v>42</v>
      </c>
      <c r="B11" s="68" t="s">
        <v>32</v>
      </c>
    </row>
    <row r="12" spans="1:4" ht="15.75">
      <c r="A12" s="47" t="s">
        <v>43</v>
      </c>
      <c r="B12" s="68" t="s">
        <v>32</v>
      </c>
    </row>
    <row r="13" spans="1:4" ht="47.25">
      <c r="A13" s="47" t="s">
        <v>23</v>
      </c>
      <c r="B13" s="82" t="s">
        <v>89</v>
      </c>
    </row>
    <row r="14" spans="1:4" ht="15.75">
      <c r="A14" s="47" t="s">
        <v>38</v>
      </c>
      <c r="B14" s="68" t="s">
        <v>32</v>
      </c>
      <c r="C14" s="43"/>
      <c r="D14" s="43"/>
    </row>
    <row r="15" spans="1:4" ht="34.5" customHeight="1">
      <c r="A15" s="47" t="s">
        <v>39</v>
      </c>
      <c r="B15" s="68" t="s">
        <v>32</v>
      </c>
      <c r="C15" s="44"/>
      <c r="D15" s="44"/>
    </row>
    <row r="16" spans="1:4" ht="31.5">
      <c r="A16" s="46" t="s">
        <v>13</v>
      </c>
      <c r="B16" s="82" t="s">
        <v>115</v>
      </c>
      <c r="C16" s="43"/>
      <c r="D16" s="43"/>
    </row>
    <row r="17" spans="1:4">
      <c r="C17" s="43"/>
      <c r="D17" s="43"/>
    </row>
    <row r="18" spans="1:4" ht="15.75">
      <c r="A18" s="85" t="s">
        <v>116</v>
      </c>
      <c r="B18" s="72" t="s">
        <v>132</v>
      </c>
    </row>
  </sheetData>
  <mergeCells count="1">
    <mergeCell ref="A1:B1"/>
  </mergeCells>
  <phoneticPr fontId="3" type="noConversion"/>
  <pageMargins left="0.70866141732283472" right="0.31496062992125984" top="0.74803149606299213" bottom="0.55118110236220474" header="0.31496062992125984" footer="0.31496062992125984"/>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70" zoomScaleNormal="70" workbookViewId="0"/>
  </sheetViews>
  <sheetFormatPr defaultColWidth="8.85546875" defaultRowHeight="15"/>
  <cols>
    <col min="1" max="1" width="17" style="12" customWidth="1"/>
    <col min="2" max="2" width="26.28515625" style="12" customWidth="1"/>
    <col min="3" max="3" width="16.42578125" style="12" customWidth="1"/>
    <col min="4" max="4" width="22.42578125" style="8" customWidth="1"/>
    <col min="5" max="6" width="12.140625" style="8" customWidth="1"/>
    <col min="7" max="7" width="22.7109375" style="8" customWidth="1"/>
    <col min="8" max="8" width="15" style="8" bestFit="1" customWidth="1"/>
    <col min="9" max="9" width="26.28515625" style="8" customWidth="1"/>
    <col min="10" max="10" width="24.85546875" style="9" customWidth="1"/>
    <col min="11" max="11" width="20.85546875" style="9" bestFit="1" customWidth="1"/>
    <col min="12" max="12" width="17.140625" style="9" customWidth="1"/>
    <col min="13" max="13" width="17" style="9" customWidth="1"/>
    <col min="14" max="14" width="20.42578125" style="9" customWidth="1"/>
    <col min="15" max="15" width="20.42578125" style="8" customWidth="1"/>
    <col min="16" max="16" width="11.42578125" style="9" customWidth="1"/>
    <col min="17" max="17" width="21.7109375" style="8" customWidth="1"/>
    <col min="18" max="18" width="3.7109375" style="8" customWidth="1"/>
    <col min="19" max="16384" width="8.85546875" style="12"/>
  </cols>
  <sheetData>
    <row r="1" spans="1:18" ht="30">
      <c r="B1" s="89"/>
      <c r="C1" s="89"/>
      <c r="D1" s="89"/>
      <c r="E1" s="25"/>
      <c r="F1" s="25"/>
      <c r="G1" s="25"/>
      <c r="H1" s="25"/>
      <c r="P1" s="10"/>
      <c r="Q1" s="11"/>
      <c r="R1" s="11"/>
    </row>
    <row r="2" spans="1:18" ht="21.75" customHeight="1">
      <c r="A2" s="84"/>
      <c r="B2" s="3" t="s">
        <v>117</v>
      </c>
      <c r="C2" s="3" t="s">
        <v>118</v>
      </c>
      <c r="D2" s="3" t="s">
        <v>119</v>
      </c>
      <c r="E2" s="3" t="s">
        <v>120</v>
      </c>
      <c r="F2" s="3" t="s">
        <v>121</v>
      </c>
      <c r="G2" s="3" t="s">
        <v>124</v>
      </c>
      <c r="H2" s="3" t="s">
        <v>122</v>
      </c>
      <c r="I2" s="3" t="s">
        <v>123</v>
      </c>
      <c r="J2" s="3" t="s">
        <v>125</v>
      </c>
      <c r="K2" s="3" t="s">
        <v>126</v>
      </c>
      <c r="L2" s="3" t="s">
        <v>127</v>
      </c>
      <c r="M2" s="3" t="s">
        <v>128</v>
      </c>
      <c r="N2" s="3" t="s">
        <v>11</v>
      </c>
      <c r="O2" s="3" t="s">
        <v>129</v>
      </c>
      <c r="P2" s="3" t="s">
        <v>130</v>
      </c>
      <c r="Q2" s="3" t="s">
        <v>131</v>
      </c>
      <c r="R2" s="11"/>
    </row>
    <row r="3" spans="1:18" ht="117" customHeight="1">
      <c r="A3" s="80"/>
      <c r="B3" s="13" t="s">
        <v>53</v>
      </c>
      <c r="C3" s="13" t="s">
        <v>20</v>
      </c>
      <c r="D3" s="14" t="s">
        <v>31</v>
      </c>
      <c r="E3" s="14" t="s">
        <v>12</v>
      </c>
      <c r="F3" s="14" t="s">
        <v>34</v>
      </c>
      <c r="G3" s="14" t="s">
        <v>30</v>
      </c>
      <c r="H3" s="14" t="s">
        <v>110</v>
      </c>
      <c r="I3" s="14" t="s">
        <v>35</v>
      </c>
      <c r="J3" s="15" t="s">
        <v>45</v>
      </c>
      <c r="K3" s="15" t="s">
        <v>111</v>
      </c>
      <c r="L3" s="15" t="s">
        <v>112</v>
      </c>
      <c r="M3" s="27" t="s">
        <v>23</v>
      </c>
      <c r="N3" s="28" t="s">
        <v>113</v>
      </c>
      <c r="O3" s="27" t="s">
        <v>114</v>
      </c>
      <c r="P3" s="29" t="s">
        <v>13</v>
      </c>
      <c r="Q3" s="27" t="s">
        <v>19</v>
      </c>
      <c r="R3" s="11"/>
    </row>
    <row r="4" spans="1:18" ht="15.75">
      <c r="B4" s="16" t="s">
        <v>14</v>
      </c>
      <c r="C4" s="16">
        <v>0</v>
      </c>
      <c r="D4" s="34">
        <v>0</v>
      </c>
      <c r="E4" s="35" t="s">
        <v>26</v>
      </c>
      <c r="F4" s="35" t="s">
        <v>26</v>
      </c>
      <c r="G4" s="35" t="s">
        <v>26</v>
      </c>
      <c r="H4" s="35"/>
      <c r="I4" s="35" t="s">
        <v>27</v>
      </c>
      <c r="J4" s="36" t="s">
        <v>25</v>
      </c>
      <c r="K4" s="26" t="s">
        <v>26</v>
      </c>
      <c r="L4" s="26"/>
      <c r="M4" s="30" t="s">
        <v>25</v>
      </c>
      <c r="N4" s="31" t="s">
        <v>25</v>
      </c>
      <c r="O4" s="32">
        <f>D4</f>
        <v>0</v>
      </c>
      <c r="P4" s="33">
        <v>1</v>
      </c>
      <c r="Q4" s="32">
        <f>O4*P4</f>
        <v>0</v>
      </c>
      <c r="R4" s="11"/>
    </row>
    <row r="5" spans="1:18" ht="15.75">
      <c r="A5" s="80"/>
      <c r="B5" s="16" t="s">
        <v>33</v>
      </c>
      <c r="C5" s="16">
        <v>0</v>
      </c>
      <c r="D5" s="34">
        <v>0</v>
      </c>
      <c r="E5" s="42">
        <v>0</v>
      </c>
      <c r="F5" s="34">
        <v>0</v>
      </c>
      <c r="G5" s="34">
        <v>0</v>
      </c>
      <c r="H5" s="37">
        <f>D5+G5</f>
        <v>0</v>
      </c>
      <c r="I5" s="34">
        <v>0</v>
      </c>
      <c r="J5" s="79">
        <v>0</v>
      </c>
      <c r="K5" s="37">
        <f>I5*J5</f>
        <v>0</v>
      </c>
      <c r="L5" s="37">
        <f>K5-G5</f>
        <v>0</v>
      </c>
      <c r="M5" s="30">
        <v>0</v>
      </c>
      <c r="N5" s="31">
        <f>L5*M5</f>
        <v>0</v>
      </c>
      <c r="O5" s="32">
        <f>H5+N5</f>
        <v>0</v>
      </c>
      <c r="P5" s="33">
        <v>1</v>
      </c>
      <c r="Q5" s="32">
        <f t="shared" ref="Q5:Q13" si="0">O5*P5</f>
        <v>0</v>
      </c>
      <c r="R5" s="11"/>
    </row>
    <row r="6" spans="1:18" ht="15.75">
      <c r="A6" s="80"/>
      <c r="B6" s="16" t="s">
        <v>0</v>
      </c>
      <c r="C6" s="16">
        <f>+C5+1</f>
        <v>1</v>
      </c>
      <c r="D6" s="34">
        <v>0</v>
      </c>
      <c r="E6" s="42">
        <v>0</v>
      </c>
      <c r="F6" s="34">
        <v>0</v>
      </c>
      <c r="G6" s="34">
        <v>0</v>
      </c>
      <c r="H6" s="37">
        <f>D6+G6</f>
        <v>0</v>
      </c>
      <c r="I6" s="34">
        <v>0</v>
      </c>
      <c r="J6" s="79">
        <v>0</v>
      </c>
      <c r="K6" s="37">
        <f>I6*J6</f>
        <v>0</v>
      </c>
      <c r="L6" s="37">
        <f t="shared" ref="L6:L13" si="1">K6-G6</f>
        <v>0</v>
      </c>
      <c r="M6" s="30">
        <v>0</v>
      </c>
      <c r="N6" s="31">
        <f t="shared" ref="N6:N13" si="2">L6*M6</f>
        <v>0</v>
      </c>
      <c r="O6" s="32">
        <f t="shared" ref="O6:O13" si="3">H6+N6</f>
        <v>0</v>
      </c>
      <c r="P6" s="33">
        <f>P5-(P5*0.025)</f>
        <v>0.97499999999999998</v>
      </c>
      <c r="Q6" s="32">
        <f>O6*P6</f>
        <v>0</v>
      </c>
      <c r="R6" s="11"/>
    </row>
    <row r="7" spans="1:18" ht="15.75">
      <c r="A7" s="80"/>
      <c r="B7" s="16" t="s">
        <v>1</v>
      </c>
      <c r="C7" s="16">
        <f>+C6+1</f>
        <v>2</v>
      </c>
      <c r="D7" s="34">
        <v>0</v>
      </c>
      <c r="E7" s="42">
        <v>0</v>
      </c>
      <c r="F7" s="34">
        <v>0</v>
      </c>
      <c r="G7" s="34">
        <v>0</v>
      </c>
      <c r="H7" s="37">
        <f t="shared" ref="H7:H13" si="4">D7+G7</f>
        <v>0</v>
      </c>
      <c r="I7" s="34">
        <v>0</v>
      </c>
      <c r="J7" s="38">
        <v>0</v>
      </c>
      <c r="K7" s="37">
        <f t="shared" ref="K7:K13" si="5">I7*J7</f>
        <v>0</v>
      </c>
      <c r="L7" s="37">
        <f t="shared" si="1"/>
        <v>0</v>
      </c>
      <c r="M7" s="30">
        <v>0</v>
      </c>
      <c r="N7" s="31">
        <f t="shared" si="2"/>
        <v>0</v>
      </c>
      <c r="O7" s="32">
        <f t="shared" si="3"/>
        <v>0</v>
      </c>
      <c r="P7" s="33">
        <f t="shared" ref="P7:P15" si="6">P6-(P6*0.025)</f>
        <v>0.95062499999999994</v>
      </c>
      <c r="Q7" s="32">
        <f t="shared" si="0"/>
        <v>0</v>
      </c>
      <c r="R7" s="11"/>
    </row>
    <row r="8" spans="1:18" ht="15.75">
      <c r="A8" s="80"/>
      <c r="B8" s="16" t="s">
        <v>2</v>
      </c>
      <c r="C8" s="16">
        <f t="shared" ref="C8:C13" si="7">+C7+1</f>
        <v>3</v>
      </c>
      <c r="D8" s="34">
        <v>0</v>
      </c>
      <c r="E8" s="42">
        <v>0</v>
      </c>
      <c r="F8" s="34">
        <v>0</v>
      </c>
      <c r="G8" s="34">
        <v>0</v>
      </c>
      <c r="H8" s="37">
        <f t="shared" si="4"/>
        <v>0</v>
      </c>
      <c r="I8" s="34">
        <v>0</v>
      </c>
      <c r="J8" s="38">
        <v>0</v>
      </c>
      <c r="K8" s="37">
        <f t="shared" si="5"/>
        <v>0</v>
      </c>
      <c r="L8" s="37">
        <f t="shared" si="1"/>
        <v>0</v>
      </c>
      <c r="M8" s="30">
        <v>0</v>
      </c>
      <c r="N8" s="31">
        <f t="shared" si="2"/>
        <v>0</v>
      </c>
      <c r="O8" s="32">
        <f t="shared" si="3"/>
        <v>0</v>
      </c>
      <c r="P8" s="33">
        <f t="shared" si="6"/>
        <v>0.92685937499999993</v>
      </c>
      <c r="Q8" s="32">
        <f t="shared" si="0"/>
        <v>0</v>
      </c>
      <c r="R8" s="11"/>
    </row>
    <row r="9" spans="1:18" ht="15.75">
      <c r="A9" s="80"/>
      <c r="B9" s="16" t="s">
        <v>3</v>
      </c>
      <c r="C9" s="16">
        <f t="shared" si="7"/>
        <v>4</v>
      </c>
      <c r="D9" s="34">
        <v>0</v>
      </c>
      <c r="E9" s="42">
        <v>0</v>
      </c>
      <c r="F9" s="34">
        <v>0</v>
      </c>
      <c r="G9" s="34">
        <v>0</v>
      </c>
      <c r="H9" s="37">
        <f t="shared" si="4"/>
        <v>0</v>
      </c>
      <c r="I9" s="34">
        <v>0</v>
      </c>
      <c r="J9" s="38">
        <v>0</v>
      </c>
      <c r="K9" s="37">
        <f t="shared" si="5"/>
        <v>0</v>
      </c>
      <c r="L9" s="37">
        <f t="shared" si="1"/>
        <v>0</v>
      </c>
      <c r="M9" s="30">
        <v>0</v>
      </c>
      <c r="N9" s="31">
        <f t="shared" si="2"/>
        <v>0</v>
      </c>
      <c r="O9" s="32">
        <f t="shared" si="3"/>
        <v>0</v>
      </c>
      <c r="P9" s="33">
        <f t="shared" si="6"/>
        <v>0.90368789062499988</v>
      </c>
      <c r="Q9" s="32">
        <f t="shared" si="0"/>
        <v>0</v>
      </c>
      <c r="R9" s="11"/>
    </row>
    <row r="10" spans="1:18" ht="15.75">
      <c r="A10" s="80"/>
      <c r="B10" s="16" t="s">
        <v>4</v>
      </c>
      <c r="C10" s="16">
        <f t="shared" si="7"/>
        <v>5</v>
      </c>
      <c r="D10" s="34">
        <v>0</v>
      </c>
      <c r="E10" s="42">
        <v>0</v>
      </c>
      <c r="F10" s="34">
        <v>0</v>
      </c>
      <c r="G10" s="34">
        <v>0</v>
      </c>
      <c r="H10" s="37">
        <f t="shared" si="4"/>
        <v>0</v>
      </c>
      <c r="I10" s="34">
        <v>0</v>
      </c>
      <c r="J10" s="38">
        <v>0</v>
      </c>
      <c r="K10" s="37">
        <f t="shared" si="5"/>
        <v>0</v>
      </c>
      <c r="L10" s="37">
        <f t="shared" si="1"/>
        <v>0</v>
      </c>
      <c r="M10" s="30">
        <v>0</v>
      </c>
      <c r="N10" s="31">
        <f t="shared" si="2"/>
        <v>0</v>
      </c>
      <c r="O10" s="32">
        <f t="shared" si="3"/>
        <v>0</v>
      </c>
      <c r="P10" s="33">
        <f t="shared" si="6"/>
        <v>0.88109569335937488</v>
      </c>
      <c r="Q10" s="32">
        <f t="shared" si="0"/>
        <v>0</v>
      </c>
      <c r="R10" s="11"/>
    </row>
    <row r="11" spans="1:18" ht="15.75">
      <c r="A11" s="80"/>
      <c r="B11" s="16" t="s">
        <v>5</v>
      </c>
      <c r="C11" s="16">
        <f t="shared" si="7"/>
        <v>6</v>
      </c>
      <c r="D11" s="34">
        <v>0</v>
      </c>
      <c r="E11" s="42">
        <v>0</v>
      </c>
      <c r="F11" s="34">
        <v>0</v>
      </c>
      <c r="G11" s="34">
        <v>0</v>
      </c>
      <c r="H11" s="37">
        <f t="shared" si="4"/>
        <v>0</v>
      </c>
      <c r="I11" s="34">
        <v>0</v>
      </c>
      <c r="J11" s="38">
        <v>0</v>
      </c>
      <c r="K11" s="37">
        <f t="shared" si="5"/>
        <v>0</v>
      </c>
      <c r="L11" s="37">
        <f t="shared" si="1"/>
        <v>0</v>
      </c>
      <c r="M11" s="30">
        <v>0</v>
      </c>
      <c r="N11" s="31">
        <f t="shared" si="2"/>
        <v>0</v>
      </c>
      <c r="O11" s="32">
        <f t="shared" si="3"/>
        <v>0</v>
      </c>
      <c r="P11" s="33">
        <f t="shared" si="6"/>
        <v>0.85906830102539056</v>
      </c>
      <c r="Q11" s="32">
        <f t="shared" si="0"/>
        <v>0</v>
      </c>
      <c r="R11" s="11"/>
    </row>
    <row r="12" spans="1:18" ht="15.75">
      <c r="A12" s="80"/>
      <c r="B12" s="16" t="s">
        <v>6</v>
      </c>
      <c r="C12" s="16">
        <f t="shared" si="7"/>
        <v>7</v>
      </c>
      <c r="D12" s="34">
        <v>0</v>
      </c>
      <c r="E12" s="42">
        <v>0</v>
      </c>
      <c r="F12" s="34">
        <v>0</v>
      </c>
      <c r="G12" s="34">
        <v>0</v>
      </c>
      <c r="H12" s="37">
        <f t="shared" si="4"/>
        <v>0</v>
      </c>
      <c r="I12" s="34">
        <v>0</v>
      </c>
      <c r="J12" s="38">
        <v>0</v>
      </c>
      <c r="K12" s="37">
        <f t="shared" si="5"/>
        <v>0</v>
      </c>
      <c r="L12" s="37">
        <f t="shared" si="1"/>
        <v>0</v>
      </c>
      <c r="M12" s="30">
        <v>0</v>
      </c>
      <c r="N12" s="31">
        <f t="shared" si="2"/>
        <v>0</v>
      </c>
      <c r="O12" s="32">
        <f t="shared" si="3"/>
        <v>0</v>
      </c>
      <c r="P12" s="33">
        <f t="shared" si="6"/>
        <v>0.83759159349975576</v>
      </c>
      <c r="Q12" s="32">
        <f t="shared" si="0"/>
        <v>0</v>
      </c>
      <c r="R12" s="11"/>
    </row>
    <row r="13" spans="1:18" ht="15.75">
      <c r="A13" s="80"/>
      <c r="B13" s="16" t="s">
        <v>7</v>
      </c>
      <c r="C13" s="16">
        <f t="shared" si="7"/>
        <v>8</v>
      </c>
      <c r="D13" s="34">
        <v>0</v>
      </c>
      <c r="E13" s="42">
        <v>0</v>
      </c>
      <c r="F13" s="34">
        <v>0</v>
      </c>
      <c r="G13" s="34">
        <v>0</v>
      </c>
      <c r="H13" s="37">
        <f t="shared" si="4"/>
        <v>0</v>
      </c>
      <c r="I13" s="34">
        <v>0</v>
      </c>
      <c r="J13" s="38">
        <v>0</v>
      </c>
      <c r="K13" s="37">
        <f t="shared" si="5"/>
        <v>0</v>
      </c>
      <c r="L13" s="37">
        <f t="shared" si="1"/>
        <v>0</v>
      </c>
      <c r="M13" s="30">
        <v>0</v>
      </c>
      <c r="N13" s="31">
        <f t="shared" si="2"/>
        <v>0</v>
      </c>
      <c r="O13" s="32">
        <f t="shared" si="3"/>
        <v>0</v>
      </c>
      <c r="P13" s="33">
        <f t="shared" si="6"/>
        <v>0.81665180366226187</v>
      </c>
      <c r="Q13" s="32">
        <f t="shared" si="0"/>
        <v>0</v>
      </c>
      <c r="R13" s="11"/>
    </row>
    <row r="14" spans="1:18" ht="15.75">
      <c r="A14" s="80"/>
      <c r="B14" s="16" t="s">
        <v>88</v>
      </c>
      <c r="C14" s="16">
        <v>9</v>
      </c>
      <c r="D14" s="34">
        <v>0</v>
      </c>
      <c r="E14" s="42">
        <v>0</v>
      </c>
      <c r="F14" s="34">
        <v>0</v>
      </c>
      <c r="G14" s="34">
        <v>0</v>
      </c>
      <c r="H14" s="37">
        <f>D14+G14</f>
        <v>0</v>
      </c>
      <c r="I14" s="34">
        <v>0</v>
      </c>
      <c r="J14" s="38">
        <v>0</v>
      </c>
      <c r="K14" s="37">
        <f>I14*J14</f>
        <v>0</v>
      </c>
      <c r="L14" s="37">
        <f>K14-G14</f>
        <v>0</v>
      </c>
      <c r="M14" s="30">
        <v>0</v>
      </c>
      <c r="N14" s="31">
        <f>L14*M14</f>
        <v>0</v>
      </c>
      <c r="O14" s="32">
        <f>H14+N14</f>
        <v>0</v>
      </c>
      <c r="P14" s="33">
        <f t="shared" si="6"/>
        <v>0.79623550857070535</v>
      </c>
      <c r="Q14" s="32">
        <f>O14*P14</f>
        <v>0</v>
      </c>
      <c r="R14" s="11"/>
    </row>
    <row r="15" spans="1:18" ht="15.75">
      <c r="A15" s="80"/>
      <c r="B15" s="16" t="s">
        <v>91</v>
      </c>
      <c r="C15" s="16">
        <v>10</v>
      </c>
      <c r="D15" s="34">
        <v>0</v>
      </c>
      <c r="E15" s="42">
        <v>0</v>
      </c>
      <c r="F15" s="34">
        <v>0</v>
      </c>
      <c r="G15" s="34">
        <v>0</v>
      </c>
      <c r="H15" s="37">
        <f>D15+G15</f>
        <v>0</v>
      </c>
      <c r="I15" s="34">
        <v>0</v>
      </c>
      <c r="J15" s="38">
        <v>0</v>
      </c>
      <c r="K15" s="37">
        <f>I15*J15</f>
        <v>0</v>
      </c>
      <c r="L15" s="37">
        <f>K15-G15</f>
        <v>0</v>
      </c>
      <c r="M15" s="30">
        <v>0</v>
      </c>
      <c r="N15" s="31">
        <f>L15*M15</f>
        <v>0</v>
      </c>
      <c r="O15" s="32">
        <f>H15+N15</f>
        <v>0</v>
      </c>
      <c r="P15" s="33">
        <f t="shared" si="6"/>
        <v>0.77632962085643775</v>
      </c>
      <c r="Q15" s="32">
        <f>O15*P15</f>
        <v>0</v>
      </c>
      <c r="R15" s="11"/>
    </row>
    <row r="16" spans="1:18" ht="48.75" customHeight="1">
      <c r="B16" s="16" t="s">
        <v>9</v>
      </c>
      <c r="C16" s="16"/>
      <c r="D16" s="17">
        <f>SUM(D4:D15)</f>
        <v>0</v>
      </c>
      <c r="E16" s="17"/>
      <c r="F16" s="17"/>
      <c r="G16" s="17">
        <f>SUM(G4:G15)</f>
        <v>0</v>
      </c>
      <c r="H16" s="17"/>
      <c r="I16" s="17"/>
      <c r="J16" s="18"/>
      <c r="K16" s="17">
        <f>SUM(K4:K15)</f>
        <v>0</v>
      </c>
      <c r="L16" s="17"/>
      <c r="M16" s="32"/>
      <c r="N16" s="32">
        <f>SUM(N4:N15)</f>
        <v>0</v>
      </c>
      <c r="O16" s="32">
        <f>SUM(O4:O15)</f>
        <v>0</v>
      </c>
      <c r="P16" s="32"/>
      <c r="Q16" s="32">
        <f>SUM(Q4:Q15)</f>
        <v>0</v>
      </c>
      <c r="R16" s="11"/>
    </row>
    <row r="17" spans="2:18" ht="36" customHeight="1">
      <c r="B17" s="19"/>
      <c r="C17" s="19"/>
      <c r="D17" s="20"/>
      <c r="E17" s="20"/>
      <c r="F17" s="20"/>
      <c r="G17" s="20"/>
      <c r="H17" s="20"/>
      <c r="I17" s="20"/>
      <c r="J17" s="21"/>
      <c r="K17" s="22"/>
      <c r="L17" s="22"/>
      <c r="M17" s="22"/>
      <c r="N17" s="22"/>
      <c r="O17" s="20"/>
      <c r="P17" s="22"/>
      <c r="Q17" s="20"/>
      <c r="R17" s="11"/>
    </row>
    <row r="18" spans="2:18" ht="15.75" customHeight="1">
      <c r="B18" s="90" t="s">
        <v>8</v>
      </c>
      <c r="C18" s="90"/>
      <c r="D18" s="90"/>
      <c r="E18" s="90"/>
      <c r="F18" s="90"/>
      <c r="G18" s="90"/>
      <c r="H18" s="20"/>
      <c r="I18" s="20"/>
      <c r="J18" s="21"/>
      <c r="K18" s="55"/>
      <c r="L18" s="22"/>
      <c r="N18" s="22"/>
      <c r="O18" s="20"/>
      <c r="P18" s="22"/>
      <c r="Q18" s="20"/>
      <c r="R18" s="11"/>
    </row>
    <row r="20" spans="2:18" ht="46.5" customHeight="1">
      <c r="B20" s="24" t="s">
        <v>72</v>
      </c>
      <c r="C20" s="23" t="s">
        <v>25</v>
      </c>
      <c r="D20" s="40" t="s">
        <v>28</v>
      </c>
      <c r="E20" s="40"/>
      <c r="F20" s="40"/>
      <c r="I20" s="41" t="s">
        <v>90</v>
      </c>
    </row>
    <row r="21" spans="2:18">
      <c r="C21" s="23"/>
    </row>
    <row r="22" spans="2:18">
      <c r="C22" s="23"/>
    </row>
    <row r="23" spans="2:18">
      <c r="C23" s="23"/>
    </row>
    <row r="24" spans="2:18">
      <c r="B24" s="39"/>
    </row>
    <row r="25" spans="2:18" ht="15.75" customHeight="1">
      <c r="B25" s="91" t="s">
        <v>44</v>
      </c>
      <c r="C25" s="91"/>
      <c r="D25" s="91"/>
      <c r="E25" s="91"/>
      <c r="F25" s="91"/>
      <c r="G25" s="91"/>
    </row>
    <row r="27" spans="2:18" ht="49.5" customHeight="1">
      <c r="B27" s="87" t="s">
        <v>73</v>
      </c>
      <c r="C27" s="87"/>
      <c r="D27" s="87"/>
      <c r="E27" s="87"/>
      <c r="F27" s="87"/>
      <c r="G27" s="87"/>
    </row>
    <row r="29" spans="2:18" ht="78.75">
      <c r="B29" s="52" t="s">
        <v>53</v>
      </c>
      <c r="C29" s="52" t="s">
        <v>20</v>
      </c>
      <c r="D29" s="14" t="s">
        <v>31</v>
      </c>
      <c r="E29" s="14" t="s">
        <v>12</v>
      </c>
      <c r="F29" s="14" t="s">
        <v>34</v>
      </c>
      <c r="G29" s="14" t="s">
        <v>30</v>
      </c>
      <c r="H29" s="14" t="s">
        <v>110</v>
      </c>
      <c r="I29" s="14" t="s">
        <v>35</v>
      </c>
      <c r="J29" s="15" t="s">
        <v>45</v>
      </c>
      <c r="K29" s="15" t="s">
        <v>111</v>
      </c>
      <c r="L29" s="15" t="s">
        <v>112</v>
      </c>
      <c r="M29" s="27" t="s">
        <v>23</v>
      </c>
      <c r="N29" s="28" t="s">
        <v>113</v>
      </c>
      <c r="O29" s="27" t="s">
        <v>114</v>
      </c>
      <c r="P29" s="29" t="s">
        <v>13</v>
      </c>
      <c r="Q29" s="27" t="s">
        <v>19</v>
      </c>
    </row>
    <row r="30" spans="2:18" ht="15.75">
      <c r="B30" s="48" t="s">
        <v>14</v>
      </c>
      <c r="C30" s="48">
        <v>0</v>
      </c>
      <c r="D30" s="34">
        <v>125000</v>
      </c>
      <c r="E30" s="35" t="s">
        <v>26</v>
      </c>
      <c r="F30" s="35" t="s">
        <v>26</v>
      </c>
      <c r="G30" s="35" t="s">
        <v>26</v>
      </c>
      <c r="H30" s="35"/>
      <c r="I30" s="35" t="s">
        <v>27</v>
      </c>
      <c r="J30" s="36" t="s">
        <v>25</v>
      </c>
      <c r="K30" s="26" t="s">
        <v>26</v>
      </c>
      <c r="L30" s="26"/>
      <c r="M30" s="30" t="s">
        <v>25</v>
      </c>
      <c r="N30" s="31" t="s">
        <v>25</v>
      </c>
      <c r="O30" s="32">
        <f>D30</f>
        <v>125000</v>
      </c>
      <c r="P30" s="33">
        <v>1</v>
      </c>
      <c r="Q30" s="32">
        <f>O30*P30</f>
        <v>125000</v>
      </c>
    </row>
    <row r="31" spans="2:18" ht="15.75">
      <c r="B31" s="48" t="s">
        <v>33</v>
      </c>
      <c r="C31" s="48">
        <v>0</v>
      </c>
      <c r="D31" s="34">
        <v>65000</v>
      </c>
      <c r="E31" s="42">
        <v>500</v>
      </c>
      <c r="F31" s="34">
        <v>130</v>
      </c>
      <c r="G31" s="34">
        <v>10000</v>
      </c>
      <c r="H31" s="37">
        <f>D31+G31</f>
        <v>75000</v>
      </c>
      <c r="I31" s="34">
        <v>200000</v>
      </c>
      <c r="J31" s="38">
        <v>0.2</v>
      </c>
      <c r="K31" s="37">
        <f>I31*J31</f>
        <v>40000</v>
      </c>
      <c r="L31" s="37">
        <f>K31-G31</f>
        <v>30000</v>
      </c>
      <c r="M31" s="30">
        <v>0.9</v>
      </c>
      <c r="N31" s="31">
        <f>L31*M31</f>
        <v>27000</v>
      </c>
      <c r="O31" s="32">
        <f>H31+N31</f>
        <v>102000</v>
      </c>
      <c r="P31" s="33">
        <v>1</v>
      </c>
      <c r="Q31" s="32">
        <f>O31*P31</f>
        <v>102000</v>
      </c>
    </row>
    <row r="32" spans="2:18" ht="15.75">
      <c r="B32" s="48" t="s">
        <v>0</v>
      </c>
      <c r="C32" s="48">
        <f>+C31+1</f>
        <v>1</v>
      </c>
      <c r="D32" s="34">
        <v>65000</v>
      </c>
      <c r="E32" s="42">
        <v>500</v>
      </c>
      <c r="F32" s="34">
        <v>100</v>
      </c>
      <c r="G32" s="34">
        <v>10000</v>
      </c>
      <c r="H32" s="37">
        <f>D32+G32</f>
        <v>75000</v>
      </c>
      <c r="I32" s="34">
        <v>200000</v>
      </c>
      <c r="J32" s="38">
        <v>0.2</v>
      </c>
      <c r="K32" s="37">
        <f>I32*J32</f>
        <v>40000</v>
      </c>
      <c r="L32" s="37">
        <f t="shared" ref="L32:L41" si="8">K32-G32</f>
        <v>30000</v>
      </c>
      <c r="M32" s="30">
        <v>0.9</v>
      </c>
      <c r="N32" s="31">
        <f t="shared" ref="N32:N41" si="9">L32*M32</f>
        <v>27000</v>
      </c>
      <c r="O32" s="32">
        <f t="shared" ref="O32:O41" si="10">H32+N32</f>
        <v>102000</v>
      </c>
      <c r="P32" s="33">
        <f>P31-(P31*0.025)</f>
        <v>0.97499999999999998</v>
      </c>
      <c r="Q32" s="32">
        <f>O32*P32</f>
        <v>99450</v>
      </c>
    </row>
    <row r="33" spans="2:17" ht="15.75">
      <c r="B33" s="48" t="s">
        <v>1</v>
      </c>
      <c r="C33" s="48">
        <f>+C32+1</f>
        <v>2</v>
      </c>
      <c r="D33" s="34">
        <v>65000</v>
      </c>
      <c r="E33" s="42">
        <v>500</v>
      </c>
      <c r="F33" s="34">
        <v>100</v>
      </c>
      <c r="G33" s="34">
        <v>10000</v>
      </c>
      <c r="H33" s="37">
        <f t="shared" ref="H33:H41" si="11">D33+G33</f>
        <v>75000</v>
      </c>
      <c r="I33" s="34">
        <v>200000</v>
      </c>
      <c r="J33" s="38">
        <v>0.2</v>
      </c>
      <c r="K33" s="37">
        <f t="shared" ref="K33:K41" si="12">I33*J33</f>
        <v>40000</v>
      </c>
      <c r="L33" s="37">
        <f t="shared" si="8"/>
        <v>30000</v>
      </c>
      <c r="M33" s="30">
        <v>0.9</v>
      </c>
      <c r="N33" s="31">
        <f t="shared" si="9"/>
        <v>27000</v>
      </c>
      <c r="O33" s="32">
        <f t="shared" si="10"/>
        <v>102000</v>
      </c>
      <c r="P33" s="33">
        <f t="shared" ref="P33:P41" si="13">P32-(P32*0.025)</f>
        <v>0.95062499999999994</v>
      </c>
      <c r="Q33" s="32">
        <f t="shared" ref="Q33:Q41" si="14">O33*P33</f>
        <v>96963.75</v>
      </c>
    </row>
    <row r="34" spans="2:17" ht="15.75">
      <c r="B34" s="48" t="s">
        <v>2</v>
      </c>
      <c r="C34" s="48">
        <f t="shared" ref="C34:C41" si="15">+C33+1</f>
        <v>3</v>
      </c>
      <c r="D34" s="34">
        <v>65000</v>
      </c>
      <c r="E34" s="42">
        <v>500</v>
      </c>
      <c r="F34" s="34">
        <v>100</v>
      </c>
      <c r="G34" s="34">
        <v>10000</v>
      </c>
      <c r="H34" s="37">
        <f t="shared" si="11"/>
        <v>75000</v>
      </c>
      <c r="I34" s="34">
        <v>200000</v>
      </c>
      <c r="J34" s="38">
        <v>0.2</v>
      </c>
      <c r="K34" s="37">
        <f t="shared" si="12"/>
        <v>40000</v>
      </c>
      <c r="L34" s="37">
        <f t="shared" si="8"/>
        <v>30000</v>
      </c>
      <c r="M34" s="30">
        <v>0.9</v>
      </c>
      <c r="N34" s="31">
        <f t="shared" si="9"/>
        <v>27000</v>
      </c>
      <c r="O34" s="32">
        <f t="shared" si="10"/>
        <v>102000</v>
      </c>
      <c r="P34" s="33">
        <f t="shared" si="13"/>
        <v>0.92685937499999993</v>
      </c>
      <c r="Q34" s="32">
        <f t="shared" si="14"/>
        <v>94539.65625</v>
      </c>
    </row>
    <row r="35" spans="2:17" ht="15.75">
      <c r="B35" s="48" t="s">
        <v>3</v>
      </c>
      <c r="C35" s="48">
        <f t="shared" si="15"/>
        <v>4</v>
      </c>
      <c r="D35" s="34">
        <v>65000</v>
      </c>
      <c r="E35" s="42">
        <v>500</v>
      </c>
      <c r="F35" s="34">
        <v>100</v>
      </c>
      <c r="G35" s="34">
        <v>10000</v>
      </c>
      <c r="H35" s="37">
        <f t="shared" si="11"/>
        <v>75000</v>
      </c>
      <c r="I35" s="34">
        <v>200000</v>
      </c>
      <c r="J35" s="38">
        <v>0.2</v>
      </c>
      <c r="K35" s="37">
        <f t="shared" si="12"/>
        <v>40000</v>
      </c>
      <c r="L35" s="37">
        <f t="shared" si="8"/>
        <v>30000</v>
      </c>
      <c r="M35" s="30">
        <v>0.9</v>
      </c>
      <c r="N35" s="31">
        <f t="shared" si="9"/>
        <v>27000</v>
      </c>
      <c r="O35" s="32">
        <f t="shared" si="10"/>
        <v>102000</v>
      </c>
      <c r="P35" s="33">
        <f t="shared" si="13"/>
        <v>0.90368789062499988</v>
      </c>
      <c r="Q35" s="32">
        <f t="shared" si="14"/>
        <v>92176.164843749983</v>
      </c>
    </row>
    <row r="36" spans="2:17" ht="15.75">
      <c r="B36" s="48" t="s">
        <v>4</v>
      </c>
      <c r="C36" s="48">
        <f t="shared" si="15"/>
        <v>5</v>
      </c>
      <c r="D36" s="34">
        <v>65000</v>
      </c>
      <c r="E36" s="42">
        <v>500</v>
      </c>
      <c r="F36" s="34">
        <v>100</v>
      </c>
      <c r="G36" s="34">
        <v>10000</v>
      </c>
      <c r="H36" s="37">
        <f t="shared" si="11"/>
        <v>75000</v>
      </c>
      <c r="I36" s="34">
        <v>200000</v>
      </c>
      <c r="J36" s="38">
        <v>0.2</v>
      </c>
      <c r="K36" s="37">
        <f t="shared" si="12"/>
        <v>40000</v>
      </c>
      <c r="L36" s="37">
        <f t="shared" si="8"/>
        <v>30000</v>
      </c>
      <c r="M36" s="30">
        <v>0.9</v>
      </c>
      <c r="N36" s="31">
        <f t="shared" si="9"/>
        <v>27000</v>
      </c>
      <c r="O36" s="32">
        <f t="shared" si="10"/>
        <v>102000</v>
      </c>
      <c r="P36" s="33">
        <f t="shared" si="13"/>
        <v>0.88109569335937488</v>
      </c>
      <c r="Q36" s="32">
        <f t="shared" si="14"/>
        <v>89871.76072265624</v>
      </c>
    </row>
    <row r="37" spans="2:17" ht="15.75">
      <c r="B37" s="48" t="s">
        <v>5</v>
      </c>
      <c r="C37" s="48">
        <f t="shared" si="15"/>
        <v>6</v>
      </c>
      <c r="D37" s="34">
        <v>65000</v>
      </c>
      <c r="E37" s="42">
        <v>500</v>
      </c>
      <c r="F37" s="34">
        <v>100</v>
      </c>
      <c r="G37" s="34">
        <v>10000</v>
      </c>
      <c r="H37" s="37">
        <f t="shared" si="11"/>
        <v>75000</v>
      </c>
      <c r="I37" s="34">
        <v>200000</v>
      </c>
      <c r="J37" s="38">
        <v>0.2</v>
      </c>
      <c r="K37" s="37">
        <f t="shared" si="12"/>
        <v>40000</v>
      </c>
      <c r="L37" s="37">
        <f t="shared" si="8"/>
        <v>30000</v>
      </c>
      <c r="M37" s="30">
        <v>0.9</v>
      </c>
      <c r="N37" s="31">
        <f t="shared" si="9"/>
        <v>27000</v>
      </c>
      <c r="O37" s="32">
        <f t="shared" si="10"/>
        <v>102000</v>
      </c>
      <c r="P37" s="33">
        <f t="shared" si="13"/>
        <v>0.85906830102539056</v>
      </c>
      <c r="Q37" s="32">
        <f t="shared" si="14"/>
        <v>87624.966704589839</v>
      </c>
    </row>
    <row r="38" spans="2:17" ht="15.75">
      <c r="B38" s="48" t="s">
        <v>6</v>
      </c>
      <c r="C38" s="48">
        <f t="shared" si="15"/>
        <v>7</v>
      </c>
      <c r="D38" s="34">
        <v>65000</v>
      </c>
      <c r="E38" s="42">
        <v>500</v>
      </c>
      <c r="F38" s="34">
        <v>100</v>
      </c>
      <c r="G38" s="34">
        <v>10000</v>
      </c>
      <c r="H38" s="37">
        <f>D38+G38</f>
        <v>75000</v>
      </c>
      <c r="I38" s="34">
        <v>200000</v>
      </c>
      <c r="J38" s="38">
        <v>0.2</v>
      </c>
      <c r="K38" s="37">
        <f>I38*J38</f>
        <v>40000</v>
      </c>
      <c r="L38" s="37">
        <f>K38-G38</f>
        <v>30000</v>
      </c>
      <c r="M38" s="30">
        <v>0.9</v>
      </c>
      <c r="N38" s="31">
        <f>L38*M38</f>
        <v>27000</v>
      </c>
      <c r="O38" s="32">
        <f>H38+N38</f>
        <v>102000</v>
      </c>
      <c r="P38" s="33">
        <f t="shared" si="13"/>
        <v>0.83759159349975576</v>
      </c>
      <c r="Q38" s="32">
        <f>O38*P38</f>
        <v>85434.342536975091</v>
      </c>
    </row>
    <row r="39" spans="2:17" ht="15.75">
      <c r="B39" s="48" t="s">
        <v>7</v>
      </c>
      <c r="C39" s="48">
        <f t="shared" si="15"/>
        <v>8</v>
      </c>
      <c r="D39" s="34">
        <v>65000</v>
      </c>
      <c r="E39" s="42">
        <v>500</v>
      </c>
      <c r="F39" s="34">
        <v>100</v>
      </c>
      <c r="G39" s="34">
        <v>10000</v>
      </c>
      <c r="H39" s="37">
        <f>D39+G39</f>
        <v>75000</v>
      </c>
      <c r="I39" s="34">
        <v>200000</v>
      </c>
      <c r="J39" s="38">
        <v>0.2</v>
      </c>
      <c r="K39" s="37">
        <f>I39*J39</f>
        <v>40000</v>
      </c>
      <c r="L39" s="37">
        <f>K39-G39</f>
        <v>30000</v>
      </c>
      <c r="M39" s="30">
        <v>0.9</v>
      </c>
      <c r="N39" s="31">
        <f>L39*M39</f>
        <v>27000</v>
      </c>
      <c r="O39" s="32">
        <f>H39+N39</f>
        <v>102000</v>
      </c>
      <c r="P39" s="33">
        <f t="shared" si="13"/>
        <v>0.81665180366226187</v>
      </c>
      <c r="Q39" s="32">
        <f>O39*P39</f>
        <v>83298.483973550712</v>
      </c>
    </row>
    <row r="40" spans="2:17" ht="15.75">
      <c r="B40" s="48" t="s">
        <v>88</v>
      </c>
      <c r="C40" s="48">
        <f t="shared" si="15"/>
        <v>9</v>
      </c>
      <c r="D40" s="34">
        <v>65000</v>
      </c>
      <c r="E40" s="42">
        <v>500</v>
      </c>
      <c r="F40" s="34">
        <v>100</v>
      </c>
      <c r="G40" s="34">
        <v>10000</v>
      </c>
      <c r="H40" s="37">
        <f t="shared" si="11"/>
        <v>75000</v>
      </c>
      <c r="I40" s="34">
        <v>200000</v>
      </c>
      <c r="J40" s="38">
        <v>0.2</v>
      </c>
      <c r="K40" s="37">
        <f t="shared" si="12"/>
        <v>40000</v>
      </c>
      <c r="L40" s="37">
        <f t="shared" si="8"/>
        <v>30000</v>
      </c>
      <c r="M40" s="30">
        <v>0.9</v>
      </c>
      <c r="N40" s="31">
        <f t="shared" si="9"/>
        <v>27000</v>
      </c>
      <c r="O40" s="32">
        <f t="shared" si="10"/>
        <v>102000</v>
      </c>
      <c r="P40" s="33">
        <f t="shared" si="13"/>
        <v>0.79623550857070535</v>
      </c>
      <c r="Q40" s="32">
        <f t="shared" si="14"/>
        <v>81216.021874211947</v>
      </c>
    </row>
    <row r="41" spans="2:17" ht="15.75">
      <c r="B41" s="48" t="s">
        <v>91</v>
      </c>
      <c r="C41" s="48">
        <f t="shared" si="15"/>
        <v>10</v>
      </c>
      <c r="D41" s="34">
        <v>65000</v>
      </c>
      <c r="E41" s="42">
        <v>500</v>
      </c>
      <c r="F41" s="34">
        <v>100</v>
      </c>
      <c r="G41" s="34">
        <v>10000</v>
      </c>
      <c r="H41" s="37">
        <f t="shared" si="11"/>
        <v>75000</v>
      </c>
      <c r="I41" s="34">
        <v>200000</v>
      </c>
      <c r="J41" s="38">
        <v>0.2</v>
      </c>
      <c r="K41" s="37">
        <f t="shared" si="12"/>
        <v>40000</v>
      </c>
      <c r="L41" s="37">
        <f t="shared" si="8"/>
        <v>30000</v>
      </c>
      <c r="M41" s="30">
        <v>0.9</v>
      </c>
      <c r="N41" s="31">
        <f t="shared" si="9"/>
        <v>27000</v>
      </c>
      <c r="O41" s="32">
        <f t="shared" si="10"/>
        <v>102000</v>
      </c>
      <c r="P41" s="33">
        <f t="shared" si="13"/>
        <v>0.77632962085643775</v>
      </c>
      <c r="Q41" s="32">
        <f t="shared" si="14"/>
        <v>79185.621327356654</v>
      </c>
    </row>
    <row r="42" spans="2:17" ht="15.75">
      <c r="B42" s="48" t="s">
        <v>9</v>
      </c>
      <c r="C42" s="48"/>
      <c r="D42" s="49">
        <f>SUM(D30:D41)</f>
        <v>840000</v>
      </c>
      <c r="E42" s="49"/>
      <c r="F42" s="49"/>
      <c r="G42" s="49">
        <f>SUM(G30:G41)</f>
        <v>110000</v>
      </c>
      <c r="H42" s="49"/>
      <c r="I42" s="49"/>
      <c r="J42" s="50"/>
      <c r="K42" s="49">
        <f>SUM(K30:K41)</f>
        <v>440000</v>
      </c>
      <c r="L42" s="49"/>
      <c r="M42" s="32"/>
      <c r="N42" s="32">
        <f>SUM(N30:N41)</f>
        <v>297000</v>
      </c>
      <c r="O42" s="32">
        <f>SUM(O30:O41)</f>
        <v>1247000</v>
      </c>
      <c r="P42" s="32"/>
      <c r="Q42" s="32">
        <f>SUM(Q30:Q41)</f>
        <v>1116760.7682330904</v>
      </c>
    </row>
    <row r="45" spans="2:17" ht="57.75" customHeight="1">
      <c r="B45" s="87" t="s">
        <v>74</v>
      </c>
      <c r="C45" s="87"/>
      <c r="D45" s="87"/>
      <c r="E45" s="87"/>
      <c r="F45" s="87"/>
      <c r="G45" s="87"/>
    </row>
    <row r="47" spans="2:17" ht="78.75">
      <c r="B47" s="52" t="s">
        <v>53</v>
      </c>
      <c r="C47" s="52" t="s">
        <v>20</v>
      </c>
      <c r="D47" s="14" t="s">
        <v>31</v>
      </c>
      <c r="E47" s="14" t="s">
        <v>12</v>
      </c>
      <c r="F47" s="14" t="s">
        <v>34</v>
      </c>
      <c r="G47" s="14" t="s">
        <v>30</v>
      </c>
      <c r="H47" s="14" t="s">
        <v>110</v>
      </c>
      <c r="I47" s="14" t="s">
        <v>35</v>
      </c>
      <c r="J47" s="15" t="s">
        <v>45</v>
      </c>
      <c r="K47" s="15" t="s">
        <v>111</v>
      </c>
      <c r="L47" s="15" t="s">
        <v>112</v>
      </c>
      <c r="M47" s="27" t="s">
        <v>23</v>
      </c>
      <c r="N47" s="28" t="s">
        <v>113</v>
      </c>
      <c r="O47" s="27" t="s">
        <v>114</v>
      </c>
      <c r="P47" s="29" t="s">
        <v>13</v>
      </c>
      <c r="Q47" s="27" t="s">
        <v>19</v>
      </c>
    </row>
    <row r="48" spans="2:17" ht="15.75">
      <c r="B48" s="48" t="s">
        <v>14</v>
      </c>
      <c r="C48" s="48">
        <v>0</v>
      </c>
      <c r="D48" s="34">
        <v>150000</v>
      </c>
      <c r="E48" s="35" t="s">
        <v>26</v>
      </c>
      <c r="F48" s="35" t="s">
        <v>26</v>
      </c>
      <c r="G48" s="35" t="s">
        <v>26</v>
      </c>
      <c r="H48" s="35"/>
      <c r="I48" s="35" t="s">
        <v>27</v>
      </c>
      <c r="J48" s="36" t="s">
        <v>25</v>
      </c>
      <c r="K48" s="26" t="s">
        <v>26</v>
      </c>
      <c r="L48" s="26"/>
      <c r="M48" s="30" t="s">
        <v>25</v>
      </c>
      <c r="N48" s="31" t="s">
        <v>25</v>
      </c>
      <c r="O48" s="32">
        <f>D48</f>
        <v>150000</v>
      </c>
      <c r="P48" s="33">
        <v>1</v>
      </c>
      <c r="Q48" s="32">
        <f>O48*P48</f>
        <v>150000</v>
      </c>
    </row>
    <row r="49" spans="2:17" ht="15.75">
      <c r="B49" s="48" t="s">
        <v>33</v>
      </c>
      <c r="C49" s="48">
        <v>0</v>
      </c>
      <c r="D49" s="34">
        <v>80000</v>
      </c>
      <c r="E49" s="42">
        <v>500</v>
      </c>
      <c r="F49" s="34">
        <v>160</v>
      </c>
      <c r="G49" s="34">
        <v>10000</v>
      </c>
      <c r="H49" s="37">
        <f>D49+G49</f>
        <v>90000</v>
      </c>
      <c r="I49" s="34">
        <v>130000</v>
      </c>
      <c r="J49" s="38">
        <v>0.15</v>
      </c>
      <c r="K49" s="37">
        <f>I49*J49</f>
        <v>19500</v>
      </c>
      <c r="L49" s="37">
        <f>K49-G49</f>
        <v>9500</v>
      </c>
      <c r="M49" s="30">
        <v>0.6</v>
      </c>
      <c r="N49" s="31">
        <f>L49*M49</f>
        <v>5700</v>
      </c>
      <c r="O49" s="32">
        <f>H49+N49</f>
        <v>95700</v>
      </c>
      <c r="P49" s="33">
        <v>1</v>
      </c>
      <c r="Q49" s="32">
        <f>O49*P49</f>
        <v>95700</v>
      </c>
    </row>
    <row r="50" spans="2:17" ht="15.75">
      <c r="B50" s="48" t="s">
        <v>0</v>
      </c>
      <c r="C50" s="48">
        <f>+C49+1</f>
        <v>1</v>
      </c>
      <c r="D50" s="34">
        <v>80000</v>
      </c>
      <c r="E50" s="42">
        <v>500</v>
      </c>
      <c r="F50" s="34">
        <v>160</v>
      </c>
      <c r="G50" s="34">
        <v>10000</v>
      </c>
      <c r="H50" s="37">
        <f>D50+G50</f>
        <v>90000</v>
      </c>
      <c r="I50" s="34">
        <v>130000</v>
      </c>
      <c r="J50" s="38">
        <v>0.15</v>
      </c>
      <c r="K50" s="37">
        <f>I50*J50</f>
        <v>19500</v>
      </c>
      <c r="L50" s="37">
        <f t="shared" ref="L50:L59" si="16">K50-G50</f>
        <v>9500</v>
      </c>
      <c r="M50" s="30">
        <v>0.6</v>
      </c>
      <c r="N50" s="31">
        <f t="shared" ref="N50:N59" si="17">L50*M50</f>
        <v>5700</v>
      </c>
      <c r="O50" s="32">
        <f t="shared" ref="O50:O59" si="18">H50+N50</f>
        <v>95700</v>
      </c>
      <c r="P50" s="33">
        <f>P49-(P49*0.025)</f>
        <v>0.97499999999999998</v>
      </c>
      <c r="Q50" s="32">
        <f>O50*P50</f>
        <v>93307.5</v>
      </c>
    </row>
    <row r="51" spans="2:17" ht="15.75">
      <c r="B51" s="48" t="s">
        <v>1</v>
      </c>
      <c r="C51" s="48">
        <f>+C50+1</f>
        <v>2</v>
      </c>
      <c r="D51" s="34">
        <v>80000</v>
      </c>
      <c r="E51" s="42">
        <v>500</v>
      </c>
      <c r="F51" s="34">
        <v>160</v>
      </c>
      <c r="G51" s="34">
        <v>10000</v>
      </c>
      <c r="H51" s="37">
        <f t="shared" ref="H51:H59" si="19">D51+G51</f>
        <v>90000</v>
      </c>
      <c r="I51" s="34">
        <v>130000</v>
      </c>
      <c r="J51" s="38">
        <v>0.15</v>
      </c>
      <c r="K51" s="37">
        <f t="shared" ref="K51:K59" si="20">I51*J51</f>
        <v>19500</v>
      </c>
      <c r="L51" s="37">
        <f t="shared" si="16"/>
        <v>9500</v>
      </c>
      <c r="M51" s="30">
        <v>0.6</v>
      </c>
      <c r="N51" s="31">
        <f t="shared" si="17"/>
        <v>5700</v>
      </c>
      <c r="O51" s="32">
        <f t="shared" si="18"/>
        <v>95700</v>
      </c>
      <c r="P51" s="33">
        <f t="shared" ref="P51:P59" si="21">P50-(P50*0.025)</f>
        <v>0.95062499999999994</v>
      </c>
      <c r="Q51" s="32">
        <f t="shared" ref="Q51:Q59" si="22">O51*P51</f>
        <v>90974.8125</v>
      </c>
    </row>
    <row r="52" spans="2:17" ht="15.75">
      <c r="B52" s="48" t="s">
        <v>2</v>
      </c>
      <c r="C52" s="48">
        <f t="shared" ref="C52:C59" si="23">+C51+1</f>
        <v>3</v>
      </c>
      <c r="D52" s="34">
        <v>80000</v>
      </c>
      <c r="E52" s="42">
        <v>500</v>
      </c>
      <c r="F52" s="34">
        <v>160</v>
      </c>
      <c r="G52" s="34">
        <v>10000</v>
      </c>
      <c r="H52" s="37">
        <f t="shared" si="19"/>
        <v>90000</v>
      </c>
      <c r="I52" s="34">
        <v>130000</v>
      </c>
      <c r="J52" s="38">
        <v>0.15</v>
      </c>
      <c r="K52" s="37">
        <f t="shared" si="20"/>
        <v>19500</v>
      </c>
      <c r="L52" s="37">
        <f t="shared" si="16"/>
        <v>9500</v>
      </c>
      <c r="M52" s="30">
        <v>0.6</v>
      </c>
      <c r="N52" s="31">
        <f t="shared" si="17"/>
        <v>5700</v>
      </c>
      <c r="O52" s="32">
        <f t="shared" si="18"/>
        <v>95700</v>
      </c>
      <c r="P52" s="33">
        <f t="shared" si="21"/>
        <v>0.92685937499999993</v>
      </c>
      <c r="Q52" s="32">
        <f t="shared" si="22"/>
        <v>88700.442187499997</v>
      </c>
    </row>
    <row r="53" spans="2:17" ht="15.75">
      <c r="B53" s="48" t="s">
        <v>3</v>
      </c>
      <c r="C53" s="48">
        <f t="shared" si="23"/>
        <v>4</v>
      </c>
      <c r="D53" s="34">
        <v>80000</v>
      </c>
      <c r="E53" s="42">
        <v>500</v>
      </c>
      <c r="F53" s="34">
        <v>160</v>
      </c>
      <c r="G53" s="34">
        <v>10000</v>
      </c>
      <c r="H53" s="37">
        <f t="shared" si="19"/>
        <v>90000</v>
      </c>
      <c r="I53" s="34">
        <v>130000</v>
      </c>
      <c r="J53" s="38">
        <v>0.15</v>
      </c>
      <c r="K53" s="37">
        <f t="shared" si="20"/>
        <v>19500</v>
      </c>
      <c r="L53" s="37">
        <f t="shared" si="16"/>
        <v>9500</v>
      </c>
      <c r="M53" s="30">
        <v>0.6</v>
      </c>
      <c r="N53" s="31">
        <f t="shared" si="17"/>
        <v>5700</v>
      </c>
      <c r="O53" s="32">
        <f t="shared" si="18"/>
        <v>95700</v>
      </c>
      <c r="P53" s="33">
        <f t="shared" si="21"/>
        <v>0.90368789062499988</v>
      </c>
      <c r="Q53" s="32">
        <f t="shared" si="22"/>
        <v>86482.93113281249</v>
      </c>
    </row>
    <row r="54" spans="2:17" ht="15.75">
      <c r="B54" s="48" t="s">
        <v>4</v>
      </c>
      <c r="C54" s="48">
        <f t="shared" si="23"/>
        <v>5</v>
      </c>
      <c r="D54" s="34">
        <v>80000</v>
      </c>
      <c r="E54" s="42">
        <v>500</v>
      </c>
      <c r="F54" s="34">
        <v>160</v>
      </c>
      <c r="G54" s="34">
        <v>10000</v>
      </c>
      <c r="H54" s="37">
        <f t="shared" si="19"/>
        <v>90000</v>
      </c>
      <c r="I54" s="34">
        <v>130000</v>
      </c>
      <c r="J54" s="38">
        <v>0.15</v>
      </c>
      <c r="K54" s="37">
        <f t="shared" si="20"/>
        <v>19500</v>
      </c>
      <c r="L54" s="37">
        <f t="shared" si="16"/>
        <v>9500</v>
      </c>
      <c r="M54" s="30">
        <v>0.6</v>
      </c>
      <c r="N54" s="31">
        <f t="shared" si="17"/>
        <v>5700</v>
      </c>
      <c r="O54" s="32">
        <f t="shared" si="18"/>
        <v>95700</v>
      </c>
      <c r="P54" s="33">
        <f t="shared" si="21"/>
        <v>0.88109569335937488</v>
      </c>
      <c r="Q54" s="32">
        <f t="shared" si="22"/>
        <v>84320.857854492177</v>
      </c>
    </row>
    <row r="55" spans="2:17" ht="15.75">
      <c r="B55" s="48" t="s">
        <v>5</v>
      </c>
      <c r="C55" s="48">
        <f t="shared" si="23"/>
        <v>6</v>
      </c>
      <c r="D55" s="34">
        <v>80000</v>
      </c>
      <c r="E55" s="42">
        <v>500</v>
      </c>
      <c r="F55" s="34">
        <v>160</v>
      </c>
      <c r="G55" s="34">
        <v>10000</v>
      </c>
      <c r="H55" s="37">
        <f t="shared" si="19"/>
        <v>90000</v>
      </c>
      <c r="I55" s="34">
        <v>130000</v>
      </c>
      <c r="J55" s="38">
        <v>0.15</v>
      </c>
      <c r="K55" s="37">
        <f t="shared" si="20"/>
        <v>19500</v>
      </c>
      <c r="L55" s="37">
        <f t="shared" si="16"/>
        <v>9500</v>
      </c>
      <c r="M55" s="30">
        <v>0.6</v>
      </c>
      <c r="N55" s="31">
        <f t="shared" si="17"/>
        <v>5700</v>
      </c>
      <c r="O55" s="32">
        <f t="shared" si="18"/>
        <v>95700</v>
      </c>
      <c r="P55" s="33">
        <f t="shared" si="21"/>
        <v>0.85906830102539056</v>
      </c>
      <c r="Q55" s="32">
        <f t="shared" si="22"/>
        <v>82212.836408129879</v>
      </c>
    </row>
    <row r="56" spans="2:17" ht="15.75">
      <c r="B56" s="48" t="s">
        <v>6</v>
      </c>
      <c r="C56" s="48">
        <f t="shared" si="23"/>
        <v>7</v>
      </c>
      <c r="D56" s="34">
        <v>80000</v>
      </c>
      <c r="E56" s="42">
        <v>500</v>
      </c>
      <c r="F56" s="34">
        <v>160</v>
      </c>
      <c r="G56" s="34">
        <v>10000</v>
      </c>
      <c r="H56" s="37">
        <f>D56+G56</f>
        <v>90000</v>
      </c>
      <c r="I56" s="34">
        <v>130000</v>
      </c>
      <c r="J56" s="38">
        <v>0.15</v>
      </c>
      <c r="K56" s="37">
        <f>I56*J56</f>
        <v>19500</v>
      </c>
      <c r="L56" s="37">
        <f>K56-G56</f>
        <v>9500</v>
      </c>
      <c r="M56" s="30">
        <v>0.6</v>
      </c>
      <c r="N56" s="31">
        <f>L56*M56</f>
        <v>5700</v>
      </c>
      <c r="O56" s="32">
        <f>H56+N56</f>
        <v>95700</v>
      </c>
      <c r="P56" s="33">
        <f t="shared" si="21"/>
        <v>0.83759159349975576</v>
      </c>
      <c r="Q56" s="32">
        <f>O56*P56</f>
        <v>80157.515497926623</v>
      </c>
    </row>
    <row r="57" spans="2:17" ht="15.75">
      <c r="B57" s="48" t="s">
        <v>7</v>
      </c>
      <c r="C57" s="48">
        <f t="shared" si="23"/>
        <v>8</v>
      </c>
      <c r="D57" s="34">
        <v>80000</v>
      </c>
      <c r="E57" s="42">
        <v>500</v>
      </c>
      <c r="F57" s="34">
        <v>160</v>
      </c>
      <c r="G57" s="34">
        <v>10000</v>
      </c>
      <c r="H57" s="37">
        <f>D57+G57</f>
        <v>90000</v>
      </c>
      <c r="I57" s="34">
        <v>130000</v>
      </c>
      <c r="J57" s="38">
        <v>0.15</v>
      </c>
      <c r="K57" s="37">
        <f>I57*J57</f>
        <v>19500</v>
      </c>
      <c r="L57" s="37">
        <f>K57-G57</f>
        <v>9500</v>
      </c>
      <c r="M57" s="30">
        <v>0.6</v>
      </c>
      <c r="N57" s="31">
        <f>L57*M57</f>
        <v>5700</v>
      </c>
      <c r="O57" s="32">
        <f>H57+N57</f>
        <v>95700</v>
      </c>
      <c r="P57" s="33">
        <f t="shared" si="21"/>
        <v>0.81665180366226187</v>
      </c>
      <c r="Q57" s="32">
        <f>O57*P57</f>
        <v>78153.57761047846</v>
      </c>
    </row>
    <row r="58" spans="2:17" ht="15.75">
      <c r="B58" s="48" t="s">
        <v>88</v>
      </c>
      <c r="C58" s="48">
        <f t="shared" si="23"/>
        <v>9</v>
      </c>
      <c r="D58" s="34">
        <v>80000</v>
      </c>
      <c r="E58" s="42">
        <v>500</v>
      </c>
      <c r="F58" s="34">
        <v>160</v>
      </c>
      <c r="G58" s="34">
        <v>10000</v>
      </c>
      <c r="H58" s="37">
        <f t="shared" si="19"/>
        <v>90000</v>
      </c>
      <c r="I58" s="34">
        <v>130000</v>
      </c>
      <c r="J58" s="38">
        <v>0.15</v>
      </c>
      <c r="K58" s="37">
        <f t="shared" si="20"/>
        <v>19500</v>
      </c>
      <c r="L58" s="37">
        <f t="shared" si="16"/>
        <v>9500</v>
      </c>
      <c r="M58" s="30">
        <v>0.6</v>
      </c>
      <c r="N58" s="31">
        <f t="shared" si="17"/>
        <v>5700</v>
      </c>
      <c r="O58" s="32">
        <f t="shared" si="18"/>
        <v>95700</v>
      </c>
      <c r="P58" s="33">
        <f t="shared" si="21"/>
        <v>0.79623550857070535</v>
      </c>
      <c r="Q58" s="32">
        <f t="shared" si="22"/>
        <v>76199.7381702165</v>
      </c>
    </row>
    <row r="59" spans="2:17" ht="15.75">
      <c r="B59" s="48" t="s">
        <v>91</v>
      </c>
      <c r="C59" s="48">
        <f t="shared" si="23"/>
        <v>10</v>
      </c>
      <c r="D59" s="34">
        <v>80000</v>
      </c>
      <c r="E59" s="42">
        <v>500</v>
      </c>
      <c r="F59" s="34">
        <v>160</v>
      </c>
      <c r="G59" s="34">
        <v>10000</v>
      </c>
      <c r="H59" s="37">
        <f t="shared" si="19"/>
        <v>90000</v>
      </c>
      <c r="I59" s="34">
        <v>130000</v>
      </c>
      <c r="J59" s="38">
        <v>0.15</v>
      </c>
      <c r="K59" s="37">
        <f t="shared" si="20"/>
        <v>19500</v>
      </c>
      <c r="L59" s="37">
        <f t="shared" si="16"/>
        <v>9500</v>
      </c>
      <c r="M59" s="30">
        <v>0.6</v>
      </c>
      <c r="N59" s="31">
        <f t="shared" si="17"/>
        <v>5700</v>
      </c>
      <c r="O59" s="32">
        <f t="shared" si="18"/>
        <v>95700</v>
      </c>
      <c r="P59" s="33">
        <f t="shared" si="21"/>
        <v>0.77632962085643775</v>
      </c>
      <c r="Q59" s="32">
        <f t="shared" si="22"/>
        <v>74294.744715961089</v>
      </c>
    </row>
    <row r="60" spans="2:17" ht="15.75">
      <c r="B60" s="48" t="s">
        <v>9</v>
      </c>
      <c r="C60" s="48"/>
      <c r="D60" s="49">
        <f>SUM(D48:D59)</f>
        <v>1030000</v>
      </c>
      <c r="E60" s="49"/>
      <c r="F60" s="49"/>
      <c r="G60" s="49">
        <f>SUM(G48:G59)</f>
        <v>110000</v>
      </c>
      <c r="H60" s="49"/>
      <c r="I60" s="49"/>
      <c r="J60" s="50"/>
      <c r="K60" s="49">
        <f>SUM(K48:K59)</f>
        <v>214500</v>
      </c>
      <c r="L60" s="49"/>
      <c r="M60" s="32"/>
      <c r="N60" s="32">
        <f>SUM(N48:N59)</f>
        <v>62700</v>
      </c>
      <c r="O60" s="32">
        <f>SUM(O48:O59)</f>
        <v>1202700</v>
      </c>
      <c r="P60" s="32"/>
      <c r="Q60" s="32">
        <f>SUM(Q48:Q59)</f>
        <v>1080504.9560775172</v>
      </c>
    </row>
    <row r="63" spans="2:17" ht="15.75">
      <c r="B63" s="88"/>
      <c r="C63" s="88"/>
      <c r="D63" s="88"/>
      <c r="E63" s="88"/>
      <c r="F63" s="88"/>
      <c r="G63" s="88"/>
    </row>
  </sheetData>
  <mergeCells count="6">
    <mergeCell ref="B45:G45"/>
    <mergeCell ref="B63:G63"/>
    <mergeCell ref="B1:D1"/>
    <mergeCell ref="B18:G18"/>
    <mergeCell ref="B25:G25"/>
    <mergeCell ref="B27:G27"/>
  </mergeCells>
  <phoneticPr fontId="3" type="noConversion"/>
  <pageMargins left="0.51181102362204722" right="0.51181102362204722" top="0.74803149606299213" bottom="0.74803149606299213" header="0.31496062992125984" footer="0.31496062992125984"/>
  <pageSetup paperSize="8"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2" sqref="C2"/>
    </sheetView>
  </sheetViews>
  <sheetFormatPr defaultColWidth="8.85546875" defaultRowHeight="15"/>
  <sheetData>
    <row r="1" spans="1:3">
      <c r="A1">
        <v>0</v>
      </c>
      <c r="C1" t="s">
        <v>10</v>
      </c>
    </row>
    <row r="2" spans="1:3">
      <c r="A2">
        <v>1</v>
      </c>
      <c r="C2" t="s">
        <v>11</v>
      </c>
    </row>
    <row r="3" spans="1:3">
      <c r="A3">
        <v>2</v>
      </c>
    </row>
    <row r="4" spans="1:3">
      <c r="A4">
        <v>3</v>
      </c>
    </row>
    <row r="5" spans="1:3">
      <c r="A5">
        <v>4</v>
      </c>
    </row>
    <row r="6" spans="1:3">
      <c r="A6">
        <v>5</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5"/>
  <dimension ref="B2:I38"/>
  <sheetViews>
    <sheetView workbookViewId="0"/>
  </sheetViews>
  <sheetFormatPr defaultColWidth="8.85546875" defaultRowHeight="15"/>
  <cols>
    <col min="3" max="3" width="10.7109375" customWidth="1"/>
    <col min="4" max="6" width="15.7109375" customWidth="1"/>
    <col min="7" max="7" width="1.28515625" customWidth="1"/>
    <col min="8" max="8" width="15.7109375" customWidth="1"/>
    <col min="9" max="9" width="16.140625" customWidth="1"/>
  </cols>
  <sheetData>
    <row r="2" spans="2:9" ht="26.25">
      <c r="B2" s="67" t="s">
        <v>46</v>
      </c>
      <c r="C2" s="51"/>
    </row>
    <row r="4" spans="2:9">
      <c r="C4" s="83" t="s">
        <v>109</v>
      </c>
    </row>
    <row r="6" spans="2:9" ht="31.5">
      <c r="D6" s="52" t="s">
        <v>47</v>
      </c>
      <c r="E6" s="52" t="s">
        <v>48</v>
      </c>
      <c r="F6" s="52" t="s">
        <v>49</v>
      </c>
      <c r="H6" s="52" t="s">
        <v>51</v>
      </c>
      <c r="I6" s="52" t="s">
        <v>50</v>
      </c>
    </row>
    <row r="7" spans="2:9" ht="15.75">
      <c r="C7" s="16" t="s">
        <v>0</v>
      </c>
      <c r="D7" s="53">
        <v>0</v>
      </c>
      <c r="E7" s="53">
        <v>0</v>
      </c>
      <c r="F7" s="53">
        <v>0</v>
      </c>
      <c r="H7" s="54">
        <v>0</v>
      </c>
      <c r="I7" s="54">
        <f>SUM(D7:H7)</f>
        <v>0</v>
      </c>
    </row>
    <row r="8" spans="2:9" ht="15.75">
      <c r="C8" s="16" t="s">
        <v>1</v>
      </c>
      <c r="D8" s="53">
        <v>0</v>
      </c>
      <c r="E8" s="53">
        <v>0</v>
      </c>
      <c r="F8" s="53">
        <v>0</v>
      </c>
      <c r="H8" s="54">
        <v>0</v>
      </c>
      <c r="I8" s="54">
        <f t="shared" ref="I8:I13" si="0">SUM(D8:H8)</f>
        <v>0</v>
      </c>
    </row>
    <row r="9" spans="2:9" ht="15.75">
      <c r="C9" s="16" t="s">
        <v>2</v>
      </c>
      <c r="D9" s="53">
        <v>0</v>
      </c>
      <c r="E9" s="53">
        <v>0</v>
      </c>
      <c r="F9" s="53">
        <v>0</v>
      </c>
      <c r="H9" s="54">
        <v>0</v>
      </c>
      <c r="I9" s="54">
        <f t="shared" si="0"/>
        <v>0</v>
      </c>
    </row>
    <row r="10" spans="2:9" ht="15.75">
      <c r="C10" s="16" t="s">
        <v>3</v>
      </c>
      <c r="D10" s="53">
        <v>0</v>
      </c>
      <c r="E10" s="53">
        <v>0</v>
      </c>
      <c r="F10" s="53">
        <v>0</v>
      </c>
      <c r="H10" s="54">
        <v>0</v>
      </c>
      <c r="I10" s="54">
        <f t="shared" si="0"/>
        <v>0</v>
      </c>
    </row>
    <row r="11" spans="2:9" ht="15.75">
      <c r="C11" s="16" t="s">
        <v>4</v>
      </c>
      <c r="D11" s="53">
        <v>0</v>
      </c>
      <c r="E11" s="53">
        <v>0</v>
      </c>
      <c r="F11" s="53">
        <v>0</v>
      </c>
      <c r="H11" s="54">
        <v>0</v>
      </c>
      <c r="I11" s="54">
        <f t="shared" si="0"/>
        <v>0</v>
      </c>
    </row>
    <row r="12" spans="2:9" ht="15.75">
      <c r="C12" s="16" t="s">
        <v>5</v>
      </c>
      <c r="D12" s="53">
        <v>0</v>
      </c>
      <c r="E12" s="53">
        <v>0</v>
      </c>
      <c r="F12" s="53">
        <v>0</v>
      </c>
      <c r="H12" s="54">
        <v>0</v>
      </c>
      <c r="I12" s="54">
        <f t="shared" si="0"/>
        <v>0</v>
      </c>
    </row>
    <row r="13" spans="2:9" ht="15.75">
      <c r="C13" s="16" t="s">
        <v>6</v>
      </c>
      <c r="D13" s="53">
        <v>0</v>
      </c>
      <c r="E13" s="53">
        <v>0</v>
      </c>
      <c r="F13" s="53">
        <v>0</v>
      </c>
      <c r="H13" s="54">
        <v>0</v>
      </c>
      <c r="I13" s="54">
        <f t="shared" si="0"/>
        <v>0</v>
      </c>
    </row>
    <row r="14" spans="2:9" ht="15.75">
      <c r="C14" s="16" t="s">
        <v>7</v>
      </c>
      <c r="D14" s="53">
        <v>0</v>
      </c>
      <c r="E14" s="53">
        <v>0</v>
      </c>
      <c r="F14" s="53">
        <v>0</v>
      </c>
      <c r="H14" s="54">
        <v>0</v>
      </c>
      <c r="I14" s="54">
        <f>SUM(D14:H14)</f>
        <v>0</v>
      </c>
    </row>
    <row r="15" spans="2:9" ht="15.75">
      <c r="C15" s="16" t="s">
        <v>88</v>
      </c>
      <c r="D15" s="53">
        <v>0</v>
      </c>
      <c r="E15" s="53">
        <v>0</v>
      </c>
      <c r="F15" s="53">
        <v>0</v>
      </c>
      <c r="H15" s="54">
        <v>0</v>
      </c>
      <c r="I15" s="54">
        <f>SUM(D15:H15)</f>
        <v>0</v>
      </c>
    </row>
    <row r="16" spans="2:9" ht="15.75">
      <c r="C16" s="16" t="s">
        <v>91</v>
      </c>
      <c r="D16" s="53">
        <v>0</v>
      </c>
      <c r="E16" s="53">
        <v>0</v>
      </c>
      <c r="F16" s="53">
        <v>0</v>
      </c>
      <c r="H16" s="54">
        <v>0</v>
      </c>
      <c r="I16" s="54">
        <f>SUM(D16:H16)</f>
        <v>0</v>
      </c>
    </row>
    <row r="17" spans="3:9" ht="6.75" customHeight="1"/>
    <row r="18" spans="3:9" ht="15.75">
      <c r="C18" s="16" t="s">
        <v>9</v>
      </c>
      <c r="D18" s="54">
        <f>SUM(D7:D16)</f>
        <v>0</v>
      </c>
      <c r="E18" s="54">
        <f>SUM(E7:E16)</f>
        <v>0</v>
      </c>
      <c r="F18" s="54">
        <f>SUM(F7:F16)</f>
        <v>0</v>
      </c>
      <c r="H18" s="54">
        <f>SUM(H7:H16)</f>
        <v>0</v>
      </c>
      <c r="I18" s="54">
        <f>SUM(I7:I16)</f>
        <v>0</v>
      </c>
    </row>
    <row r="24" spans="3:9">
      <c r="C24" s="83" t="s">
        <v>35</v>
      </c>
    </row>
    <row r="26" spans="3:9" ht="31.5">
      <c r="D26" s="52" t="s">
        <v>47</v>
      </c>
      <c r="E26" s="52" t="s">
        <v>48</v>
      </c>
      <c r="F26" s="52" t="s">
        <v>49</v>
      </c>
      <c r="H26" s="52" t="s">
        <v>51</v>
      </c>
      <c r="I26" s="52" t="s">
        <v>50</v>
      </c>
    </row>
    <row r="27" spans="3:9" ht="15.75">
      <c r="C27" s="16" t="s">
        <v>0</v>
      </c>
      <c r="D27" s="53">
        <v>0</v>
      </c>
      <c r="E27" s="53">
        <v>0</v>
      </c>
      <c r="F27" s="53">
        <v>0</v>
      </c>
      <c r="H27" s="54">
        <v>0</v>
      </c>
      <c r="I27" s="54">
        <f>SUM(D27:H27)</f>
        <v>0</v>
      </c>
    </row>
    <row r="28" spans="3:9" ht="15.75">
      <c r="C28" s="16" t="s">
        <v>1</v>
      </c>
      <c r="D28" s="53">
        <v>0</v>
      </c>
      <c r="E28" s="53">
        <v>0</v>
      </c>
      <c r="F28" s="53">
        <v>0</v>
      </c>
      <c r="H28" s="54">
        <v>0</v>
      </c>
      <c r="I28" s="54">
        <f t="shared" ref="I28:I33" si="1">SUM(D28:H28)</f>
        <v>0</v>
      </c>
    </row>
    <row r="29" spans="3:9" ht="15.75">
      <c r="C29" s="16" t="s">
        <v>2</v>
      </c>
      <c r="D29" s="53">
        <v>0</v>
      </c>
      <c r="E29" s="53">
        <v>0</v>
      </c>
      <c r="F29" s="53">
        <v>0</v>
      </c>
      <c r="H29" s="54">
        <v>0</v>
      </c>
      <c r="I29" s="54">
        <f t="shared" si="1"/>
        <v>0</v>
      </c>
    </row>
    <row r="30" spans="3:9" ht="15.75">
      <c r="C30" s="16" t="s">
        <v>3</v>
      </c>
      <c r="D30" s="53">
        <v>0</v>
      </c>
      <c r="E30" s="53">
        <v>0</v>
      </c>
      <c r="F30" s="53">
        <v>0</v>
      </c>
      <c r="H30" s="54">
        <v>0</v>
      </c>
      <c r="I30" s="54">
        <f t="shared" si="1"/>
        <v>0</v>
      </c>
    </row>
    <row r="31" spans="3:9" ht="15.75">
      <c r="C31" s="16" t="s">
        <v>4</v>
      </c>
      <c r="D31" s="53">
        <v>0</v>
      </c>
      <c r="E31" s="53">
        <v>0</v>
      </c>
      <c r="F31" s="53">
        <v>0</v>
      </c>
      <c r="H31" s="54">
        <v>0</v>
      </c>
      <c r="I31" s="54">
        <f t="shared" si="1"/>
        <v>0</v>
      </c>
    </row>
    <row r="32" spans="3:9" ht="15.75">
      <c r="C32" s="16" t="s">
        <v>5</v>
      </c>
      <c r="D32" s="53">
        <v>0</v>
      </c>
      <c r="E32" s="53">
        <v>0</v>
      </c>
      <c r="F32" s="53">
        <v>0</v>
      </c>
      <c r="H32" s="54">
        <v>0</v>
      </c>
      <c r="I32" s="54">
        <f t="shared" si="1"/>
        <v>0</v>
      </c>
    </row>
    <row r="33" spans="3:9" ht="15.75">
      <c r="C33" s="16" t="s">
        <v>6</v>
      </c>
      <c r="D33" s="53">
        <v>0</v>
      </c>
      <c r="E33" s="53">
        <v>0</v>
      </c>
      <c r="F33" s="53">
        <v>0</v>
      </c>
      <c r="H33" s="54">
        <v>0</v>
      </c>
      <c r="I33" s="54">
        <f t="shared" si="1"/>
        <v>0</v>
      </c>
    </row>
    <row r="34" spans="3:9" ht="15.75">
      <c r="C34" s="16" t="s">
        <v>7</v>
      </c>
      <c r="D34" s="53">
        <v>0</v>
      </c>
      <c r="E34" s="53">
        <v>0</v>
      </c>
      <c r="F34" s="53">
        <v>0</v>
      </c>
      <c r="H34" s="54">
        <v>0</v>
      </c>
      <c r="I34" s="54">
        <f>SUM(D34:H34)</f>
        <v>0</v>
      </c>
    </row>
    <row r="35" spans="3:9" ht="15.75">
      <c r="C35" s="16" t="s">
        <v>88</v>
      </c>
      <c r="D35" s="53">
        <v>0</v>
      </c>
      <c r="E35" s="53">
        <v>0</v>
      </c>
      <c r="F35" s="53">
        <v>0</v>
      </c>
      <c r="H35" s="54">
        <v>0</v>
      </c>
      <c r="I35" s="54">
        <f>SUM(D35:H35)</f>
        <v>0</v>
      </c>
    </row>
    <row r="36" spans="3:9" ht="15.75">
      <c r="C36" s="16" t="s">
        <v>91</v>
      </c>
      <c r="D36" s="53">
        <v>0</v>
      </c>
      <c r="E36" s="53">
        <v>0</v>
      </c>
      <c r="F36" s="53">
        <v>0</v>
      </c>
      <c r="H36" s="54">
        <v>0</v>
      </c>
      <c r="I36" s="54">
        <f>SUM(D36:H36)</f>
        <v>0</v>
      </c>
    </row>
    <row r="38" spans="3:9" ht="15.75">
      <c r="C38" s="16" t="s">
        <v>9</v>
      </c>
      <c r="D38" s="54">
        <f>SUM(D27:D36)</f>
        <v>0</v>
      </c>
      <c r="E38" s="54">
        <f>SUM(E27:E36)</f>
        <v>0</v>
      </c>
      <c r="F38" s="54">
        <f>SUM(F27:F36)</f>
        <v>0</v>
      </c>
      <c r="H38" s="54">
        <f>SUM(H27:H36)</f>
        <v>0</v>
      </c>
      <c r="I38" s="54">
        <f>SUM(I27:I36)</f>
        <v>0</v>
      </c>
    </row>
  </sheetData>
  <phoneticPr fontId="3" type="noConversion"/>
  <pageMargins left="0.70000000000000007" right="0.70000000000000007" top="0.75000000000000011" bottom="0.75000000000000011" header="0.30000000000000004" footer="0.300000000000000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7"/>
  <sheetViews>
    <sheetView workbookViewId="0">
      <selection activeCell="A4" sqref="A4:B7"/>
    </sheetView>
  </sheetViews>
  <sheetFormatPr defaultColWidth="8.85546875" defaultRowHeight="15"/>
  <cols>
    <col min="1" max="1" width="20.85546875" customWidth="1"/>
    <col min="2" max="2" width="14.85546875" customWidth="1"/>
  </cols>
  <sheetData>
    <row r="4" spans="1:2" ht="15.75">
      <c r="A4" s="1" t="s">
        <v>17</v>
      </c>
      <c r="B4" s="5" t="s">
        <v>18</v>
      </c>
    </row>
    <row r="5" spans="1:2" ht="31.5">
      <c r="A5" s="1" t="s">
        <v>15</v>
      </c>
      <c r="B5" s="4">
        <v>3.5000000000000003E-2</v>
      </c>
    </row>
    <row r="6" spans="1:2" ht="15.75">
      <c r="A6" s="1" t="s">
        <v>16</v>
      </c>
      <c r="B6" s="4">
        <v>2.5000000000000001E-2</v>
      </c>
    </row>
    <row r="7" spans="1:2" ht="31.5">
      <c r="A7" s="1" t="s">
        <v>15</v>
      </c>
      <c r="B7" s="4">
        <f>SUM((1 + B5) * (1 + B6) - 1)</f>
        <v>6.087499999999979E-2</v>
      </c>
    </row>
  </sheetData>
  <sheetProtection password="CA7B" sheet="1" objects="1" scenarios="1"/>
  <phoneticPr fontId="3" type="noConversion"/>
  <dataValidations count="1">
    <dataValidation type="list" allowBlank="1" showInputMessage="1" showErrorMessage="1" sqref="B4">
      <formula1>"Real, Nominal"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ColWidth="41.85546875" defaultRowHeight="15.75"/>
  <cols>
    <col min="1" max="1" width="3.85546875" style="57" customWidth="1"/>
    <col min="2" max="2" width="70.7109375" style="57" customWidth="1"/>
    <col min="3" max="3" width="17.28515625" style="57" bestFit="1" customWidth="1"/>
    <col min="4" max="4" width="3" style="57" customWidth="1"/>
    <col min="5" max="5" width="26.28515625" style="57" customWidth="1"/>
    <col min="6" max="6" width="16.42578125" style="57" bestFit="1" customWidth="1"/>
    <col min="7" max="16384" width="41.85546875" style="57"/>
  </cols>
  <sheetData>
    <row r="1" spans="1:6">
      <c r="A1" s="57" t="s">
        <v>24</v>
      </c>
    </row>
    <row r="2" spans="1:6">
      <c r="A2" s="57" t="s">
        <v>29</v>
      </c>
    </row>
    <row r="4" spans="1:6">
      <c r="A4" s="57" t="s">
        <v>75</v>
      </c>
    </row>
    <row r="5" spans="1:6">
      <c r="A5" s="57" t="s">
        <v>52</v>
      </c>
    </row>
    <row r="7" spans="1:6" ht="16.5" thickBot="1">
      <c r="A7" s="59"/>
    </row>
    <row r="8" spans="1:6">
      <c r="B8" s="94" t="s">
        <v>55</v>
      </c>
      <c r="C8" s="60" t="s">
        <v>56</v>
      </c>
      <c r="E8" s="73" t="s">
        <v>84</v>
      </c>
      <c r="F8" s="73" t="s">
        <v>84</v>
      </c>
    </row>
    <row r="9" spans="1:6" ht="48" thickBot="1">
      <c r="B9" s="93"/>
      <c r="C9" s="61">
        <v>25</v>
      </c>
      <c r="E9" s="74" t="s">
        <v>85</v>
      </c>
      <c r="F9" s="73" t="s">
        <v>86</v>
      </c>
    </row>
    <row r="10" spans="1:6" ht="16.5" thickBot="1">
      <c r="B10" s="62" t="s">
        <v>57</v>
      </c>
      <c r="C10" s="63">
        <v>8</v>
      </c>
      <c r="E10" s="75">
        <v>1</v>
      </c>
      <c r="F10" s="76">
        <f>C10*E10</f>
        <v>8</v>
      </c>
    </row>
    <row r="11" spans="1:6" ht="16.5" thickBot="1">
      <c r="B11" s="62" t="s">
        <v>58</v>
      </c>
      <c r="C11" s="63">
        <v>8</v>
      </c>
      <c r="E11" s="75">
        <v>0.75</v>
      </c>
      <c r="F11" s="76">
        <f t="shared" ref="F11:F43" si="0">C11*E11</f>
        <v>6</v>
      </c>
    </row>
    <row r="12" spans="1:6" ht="16.5" thickBot="1">
      <c r="B12" s="81" t="s">
        <v>92</v>
      </c>
      <c r="C12" s="63">
        <v>3</v>
      </c>
      <c r="E12" s="75">
        <v>0.5</v>
      </c>
      <c r="F12" s="76">
        <f t="shared" si="0"/>
        <v>1.5</v>
      </c>
    </row>
    <row r="13" spans="1:6" ht="32.25" thickBot="1">
      <c r="B13" s="81" t="s">
        <v>93</v>
      </c>
      <c r="C13" s="63">
        <v>6</v>
      </c>
      <c r="E13" s="75">
        <v>0.75</v>
      </c>
      <c r="F13" s="76">
        <f t="shared" si="0"/>
        <v>4.5</v>
      </c>
    </row>
    <row r="14" spans="1:6">
      <c r="B14" s="94" t="s">
        <v>59</v>
      </c>
      <c r="C14" s="64" t="s">
        <v>56</v>
      </c>
      <c r="E14" s="75"/>
      <c r="F14" s="76"/>
    </row>
    <row r="15" spans="1:6" ht="16.5" thickBot="1">
      <c r="B15" s="93"/>
      <c r="C15" s="61">
        <v>25</v>
      </c>
      <c r="E15" s="75"/>
      <c r="F15" s="76"/>
    </row>
    <row r="16" spans="1:6" ht="32.25" thickBot="1">
      <c r="B16" s="65" t="s">
        <v>60</v>
      </c>
      <c r="C16" s="66">
        <v>9</v>
      </c>
      <c r="E16" s="75">
        <v>0.5</v>
      </c>
      <c r="F16" s="76">
        <f t="shared" si="0"/>
        <v>4.5</v>
      </c>
    </row>
    <row r="17" spans="2:6" ht="16.5" thickBot="1">
      <c r="B17" s="65" t="s">
        <v>61</v>
      </c>
      <c r="C17" s="66">
        <v>4</v>
      </c>
      <c r="E17" s="75">
        <v>0.5</v>
      </c>
      <c r="F17" s="76">
        <f t="shared" si="0"/>
        <v>2</v>
      </c>
    </row>
    <row r="18" spans="2:6" ht="16.5" thickBot="1">
      <c r="B18" s="65" t="s">
        <v>62</v>
      </c>
      <c r="C18" s="66">
        <v>4</v>
      </c>
      <c r="E18" s="75">
        <v>0.75</v>
      </c>
      <c r="F18" s="76">
        <f t="shared" si="0"/>
        <v>3</v>
      </c>
    </row>
    <row r="19" spans="2:6" ht="16.5" thickBot="1">
      <c r="B19" s="65" t="s">
        <v>63</v>
      </c>
      <c r="C19" s="66">
        <v>4</v>
      </c>
      <c r="E19" s="75">
        <v>1</v>
      </c>
      <c r="F19" s="76">
        <f t="shared" si="0"/>
        <v>4</v>
      </c>
    </row>
    <row r="20" spans="2:6" ht="16.5" thickBot="1">
      <c r="B20" s="62" t="s">
        <v>64</v>
      </c>
      <c r="C20" s="63">
        <v>4</v>
      </c>
      <c r="E20" s="75">
        <v>0.5</v>
      </c>
      <c r="F20" s="76">
        <f t="shared" si="0"/>
        <v>2</v>
      </c>
    </row>
    <row r="21" spans="2:6">
      <c r="B21" s="92" t="s">
        <v>94</v>
      </c>
      <c r="C21" s="64" t="s">
        <v>56</v>
      </c>
      <c r="E21" s="75"/>
      <c r="F21" s="76"/>
    </row>
    <row r="22" spans="2:6" ht="16.5" thickBot="1">
      <c r="B22" s="93"/>
      <c r="C22" s="61">
        <v>5</v>
      </c>
      <c r="E22" s="75"/>
      <c r="F22" s="76"/>
    </row>
    <row r="23" spans="2:6" ht="16.5" thickBot="1">
      <c r="B23" s="81" t="s">
        <v>95</v>
      </c>
      <c r="C23" s="63">
        <v>3</v>
      </c>
      <c r="E23" s="75">
        <v>0.75</v>
      </c>
      <c r="F23" s="76">
        <f t="shared" si="0"/>
        <v>2.25</v>
      </c>
    </row>
    <row r="24" spans="2:6" ht="32.25" thickBot="1">
      <c r="B24" s="81" t="s">
        <v>96</v>
      </c>
      <c r="C24" s="63">
        <v>2</v>
      </c>
      <c r="E24" s="75">
        <v>0.75</v>
      </c>
      <c r="F24" s="76">
        <f t="shared" si="0"/>
        <v>1.5</v>
      </c>
    </row>
    <row r="25" spans="2:6" ht="33.75" customHeight="1">
      <c r="B25" s="92" t="s">
        <v>65</v>
      </c>
      <c r="C25" s="64" t="s">
        <v>56</v>
      </c>
      <c r="E25" s="75"/>
      <c r="F25" s="76"/>
    </row>
    <row r="26" spans="2:6" ht="16.5" thickBot="1">
      <c r="B26" s="93"/>
      <c r="C26" s="61">
        <v>10</v>
      </c>
      <c r="E26" s="75"/>
      <c r="F26" s="76"/>
    </row>
    <row r="27" spans="2:6" ht="16.5" thickBot="1">
      <c r="B27" s="81" t="s">
        <v>66</v>
      </c>
      <c r="C27" s="63">
        <v>3</v>
      </c>
      <c r="E27" s="75">
        <v>1</v>
      </c>
      <c r="F27" s="76">
        <f t="shared" si="0"/>
        <v>3</v>
      </c>
    </row>
    <row r="28" spans="2:6" ht="16.5" thickBot="1">
      <c r="B28" s="81" t="s">
        <v>67</v>
      </c>
      <c r="C28" s="63">
        <v>3</v>
      </c>
      <c r="E28" s="75">
        <v>1</v>
      </c>
      <c r="F28" s="76">
        <f t="shared" si="0"/>
        <v>3</v>
      </c>
    </row>
    <row r="29" spans="2:6" ht="16.5" thickBot="1">
      <c r="B29" s="81" t="s">
        <v>68</v>
      </c>
      <c r="C29" s="63">
        <v>2</v>
      </c>
      <c r="E29" s="75">
        <v>1</v>
      </c>
      <c r="F29" s="76">
        <f t="shared" si="0"/>
        <v>2</v>
      </c>
    </row>
    <row r="30" spans="2:6" ht="16.5" thickBot="1">
      <c r="B30" s="81" t="s">
        <v>69</v>
      </c>
      <c r="C30" s="63">
        <v>2</v>
      </c>
      <c r="E30" s="75">
        <v>0.75</v>
      </c>
      <c r="F30" s="76">
        <f t="shared" si="0"/>
        <v>1.5</v>
      </c>
    </row>
    <row r="31" spans="2:6">
      <c r="B31" s="92" t="s">
        <v>101</v>
      </c>
      <c r="C31" s="64" t="s">
        <v>56</v>
      </c>
      <c r="E31" s="75"/>
      <c r="F31" s="76"/>
    </row>
    <row r="32" spans="2:6" ht="16.5" thickBot="1">
      <c r="B32" s="93"/>
      <c r="C32" s="61">
        <v>25</v>
      </c>
      <c r="E32" s="75"/>
      <c r="F32" s="76"/>
    </row>
    <row r="33" spans="2:7" ht="32.25" thickBot="1">
      <c r="B33" s="81" t="s">
        <v>103</v>
      </c>
      <c r="C33" s="63">
        <v>9</v>
      </c>
      <c r="E33" s="75">
        <v>0.5</v>
      </c>
      <c r="F33" s="76">
        <f t="shared" si="0"/>
        <v>4.5</v>
      </c>
    </row>
    <row r="34" spans="2:7" ht="16.5" thickBot="1">
      <c r="B34" s="81" t="s">
        <v>104</v>
      </c>
      <c r="C34" s="63">
        <v>4</v>
      </c>
      <c r="E34" s="75"/>
      <c r="F34" s="76"/>
    </row>
    <row r="35" spans="2:7" ht="32.25" thickBot="1">
      <c r="B35" s="81" t="s">
        <v>105</v>
      </c>
      <c r="C35" s="63">
        <v>4</v>
      </c>
      <c r="E35" s="75">
        <v>0.75</v>
      </c>
      <c r="F35" s="76">
        <f t="shared" si="0"/>
        <v>3</v>
      </c>
    </row>
    <row r="36" spans="2:7" ht="32.25" thickBot="1">
      <c r="B36" s="81" t="s">
        <v>70</v>
      </c>
      <c r="C36" s="63">
        <v>4</v>
      </c>
      <c r="E36" s="75">
        <v>0.75</v>
      </c>
      <c r="F36" s="76">
        <f t="shared" si="0"/>
        <v>3</v>
      </c>
    </row>
    <row r="37" spans="2:7" ht="32.25" thickBot="1">
      <c r="B37" s="81" t="s">
        <v>102</v>
      </c>
      <c r="C37" s="63">
        <v>4</v>
      </c>
      <c r="E37" s="75">
        <v>0.5</v>
      </c>
      <c r="F37" s="76">
        <f t="shared" si="0"/>
        <v>2</v>
      </c>
    </row>
    <row r="38" spans="2:7">
      <c r="B38" s="94" t="s">
        <v>71</v>
      </c>
      <c r="C38" s="64" t="s">
        <v>56</v>
      </c>
      <c r="E38" s="75"/>
      <c r="F38" s="76"/>
    </row>
    <row r="39" spans="2:7" ht="16.5" thickBot="1">
      <c r="B39" s="93"/>
      <c r="C39" s="61">
        <v>10</v>
      </c>
      <c r="E39" s="75"/>
      <c r="F39" s="76"/>
    </row>
    <row r="40" spans="2:7" ht="32.25" thickBot="1">
      <c r="B40" s="81" t="s">
        <v>97</v>
      </c>
      <c r="C40" s="63">
        <v>4</v>
      </c>
      <c r="E40" s="75">
        <v>0.75</v>
      </c>
      <c r="F40" s="76">
        <f t="shared" si="0"/>
        <v>3</v>
      </c>
    </row>
    <row r="41" spans="2:7" ht="16.5" thickBot="1">
      <c r="B41" s="81" t="s">
        <v>100</v>
      </c>
      <c r="C41" s="63">
        <v>2</v>
      </c>
      <c r="E41" s="75">
        <v>1</v>
      </c>
      <c r="F41" s="76">
        <f t="shared" si="0"/>
        <v>2</v>
      </c>
    </row>
    <row r="42" spans="2:7" ht="32.25" thickBot="1">
      <c r="B42" s="81" t="s">
        <v>98</v>
      </c>
      <c r="C42" s="63">
        <v>2</v>
      </c>
      <c r="E42" s="75">
        <v>0.5</v>
      </c>
      <c r="F42" s="76">
        <f t="shared" si="0"/>
        <v>1</v>
      </c>
    </row>
    <row r="43" spans="2:7" ht="16.5" thickBot="1">
      <c r="B43" s="81" t="s">
        <v>99</v>
      </c>
      <c r="C43" s="63">
        <v>2</v>
      </c>
      <c r="E43" s="75">
        <v>0.75</v>
      </c>
      <c r="F43" s="77">
        <f t="shared" si="0"/>
        <v>1.5</v>
      </c>
    </row>
    <row r="44" spans="2:7" ht="31.5">
      <c r="F44" s="73">
        <f>SUM(F10:F43)</f>
        <v>68.75</v>
      </c>
      <c r="G44" s="78" t="s">
        <v>87</v>
      </c>
    </row>
  </sheetData>
  <mergeCells count="6">
    <mergeCell ref="B25:B26"/>
    <mergeCell ref="B31:B32"/>
    <mergeCell ref="B38:B39"/>
    <mergeCell ref="B8:B9"/>
    <mergeCell ref="B14:B15"/>
    <mergeCell ref="B21:B22"/>
  </mergeCells>
  <phoneticPr fontId="3" type="noConversion"/>
  <pageMargins left="0.70866141732283472" right="0.51181102362204722" top="0.55118110236220474" bottom="0.55118110236220474" header="0.31496062992125984" footer="0.31496062992125984"/>
  <pageSetup paperSize="9" scale="6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zoomScale="120" zoomScaleNormal="120" zoomScalePageLayoutView="120" workbookViewId="0">
      <selection activeCell="C5" sqref="C5"/>
    </sheetView>
  </sheetViews>
  <sheetFormatPr defaultColWidth="8.85546875" defaultRowHeight="15.75"/>
  <cols>
    <col min="1" max="1" width="8.85546875" style="57"/>
    <col min="2" max="2" width="20" style="57" customWidth="1"/>
    <col min="3" max="3" width="63.42578125" style="57" customWidth="1"/>
    <col min="4" max="4" width="50.42578125" style="57" customWidth="1"/>
    <col min="5" max="16384" width="8.85546875" style="57"/>
  </cols>
  <sheetData>
    <row r="2" spans="1:3">
      <c r="A2" s="71" t="s">
        <v>81</v>
      </c>
    </row>
    <row r="3" spans="1:3">
      <c r="B3" s="56"/>
    </row>
    <row r="4" spans="1:3">
      <c r="B4" s="69" t="s">
        <v>82</v>
      </c>
      <c r="C4" s="69" t="s">
        <v>83</v>
      </c>
    </row>
    <row r="5" spans="1:3" ht="31.5">
      <c r="B5" s="58">
        <v>0</v>
      </c>
      <c r="C5" s="70" t="s">
        <v>76</v>
      </c>
    </row>
    <row r="6" spans="1:3" ht="63">
      <c r="B6" s="58">
        <v>25</v>
      </c>
      <c r="C6" s="70" t="s">
        <v>77</v>
      </c>
    </row>
    <row r="7" spans="1:3" ht="47.25">
      <c r="B7" s="58">
        <v>50</v>
      </c>
      <c r="C7" s="70" t="s">
        <v>78</v>
      </c>
    </row>
    <row r="8" spans="1:3" ht="47.25">
      <c r="B8" s="58">
        <v>75</v>
      </c>
      <c r="C8" s="70" t="s">
        <v>79</v>
      </c>
    </row>
    <row r="9" spans="1:3" ht="63">
      <c r="B9" s="58">
        <v>100</v>
      </c>
      <c r="C9" s="70" t="s">
        <v>80</v>
      </c>
    </row>
  </sheetData>
  <phoneticPr fontId="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 To Suppliers</vt:lpstr>
      <vt:lpstr>Pricing </vt:lpstr>
      <vt:lpstr>Lists</vt:lpstr>
      <vt:lpstr>Detailed Pricing </vt:lpstr>
      <vt:lpstr>Sheet2</vt:lpstr>
      <vt:lpstr>Confidence Score Table</vt:lpstr>
      <vt:lpstr>Confidence description</vt:lpstr>
      <vt:lpstr>'Instructions To Suppliers'!Print_Area</vt:lpstr>
    </vt:vector>
  </TitlesOfParts>
  <Company>Allerdale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Quayle, Richard</dc:creator>
  <cp:lastModifiedBy>Quayle, Richard</cp:lastModifiedBy>
  <cp:lastPrinted>2015-03-18T15:06:46Z</cp:lastPrinted>
  <dcterms:created xsi:type="dcterms:W3CDTF">2012-11-15T11:16:11Z</dcterms:created>
  <dcterms:modified xsi:type="dcterms:W3CDTF">2018-05-10T08:20:59Z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0x010100A7018475EA32D242A716597E882B877F</vt:lpwstr>
  </property>
  <property fmtid="{D5CDD505-2E9C-101B-9397-08002B2CF9AE}" pid="4" name="Project">
    <vt:lpwstr>;#Wireless;#</vt:lpwstr>
  </property>
</Properties>
</file>