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https://westofenglandca.sharepoint.com/sites/Infrastructure/Transport Operations/Bus Contracts/Reviews/All service review 2023/Contract documents to work on/"/>
    </mc:Choice>
  </mc:AlternateContent>
  <xr:revisionPtr revIDLastSave="250" documentId="11_316F667D24C9FAD528C867AA261F4BF6FB041849" xr6:coauthVersionLast="47" xr6:coauthVersionMax="47" xr10:uidLastSave="{3B3B13B3-2E22-403C-AA25-F62408E55E6A}"/>
  <bookViews>
    <workbookView xWindow="-28920" yWindow="-120" windowWidth="29040" windowHeight="15840" activeTab="1" xr2:uid="{00000000-000D-0000-FFFF-FFFF00000000}"/>
  </bookViews>
  <sheets>
    <sheet name="PART 1 Quality Scoring" sheetId="1" r:id="rId1"/>
    <sheet name="PART 2 Quality Scoring" sheetId="3" r:id="rId2"/>
    <sheet name="_56F9DC9755BA473782653E2940F9" sheetId="2" state="veryHidden" r:id="rId3"/>
  </sheets>
  <definedNames>
    <definedName name="_56F9DC9755BA473782653E2940F9FormId">"yMHJPgLkaEmP9KEN614Ek2G9Cio8EZpBvTZAPNvJ6ndUOElVQUVIM1lZOVEzNDNYMVNaUzFHTUpNRiQlQCN0PWcu"</definedName>
    <definedName name="_56F9DC9755BA473782653E2940F9ResponseSheet">"Form1"</definedName>
    <definedName name="_56F9DC9755BA473782653E2940F9SourceDocId">"{b8b1296b-53f1-43ad-93ab-37cab8bd839b}"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51" i="1"/>
  <c r="H52" i="1"/>
  <c r="H53" i="1"/>
  <c r="H54" i="1"/>
  <c r="E50" i="1"/>
  <c r="E49" i="1"/>
  <c r="E48" i="1"/>
  <c r="E47" i="1"/>
  <c r="E46" i="1"/>
  <c r="E45" i="1"/>
  <c r="E44" i="1"/>
  <c r="E43" i="1"/>
  <c r="E42" i="1"/>
  <c r="E41" i="1"/>
  <c r="E40" i="1"/>
  <c r="E30" i="1"/>
  <c r="E31" i="1"/>
  <c r="E29" i="1"/>
  <c r="H29" i="1" s="1"/>
  <c r="H26" i="1"/>
  <c r="H27" i="1"/>
  <c r="H28" i="1"/>
  <c r="H30" i="1"/>
  <c r="H31" i="1"/>
  <c r="H32" i="1"/>
  <c r="H33" i="1"/>
  <c r="H34" i="1"/>
  <c r="H35" i="1"/>
  <c r="E66" i="1"/>
  <c r="E65" i="1"/>
  <c r="E64" i="1"/>
  <c r="E63" i="1"/>
  <c r="E62" i="1"/>
  <c r="E61" i="1"/>
  <c r="E60" i="1"/>
  <c r="E59" i="1"/>
  <c r="E28" i="1"/>
  <c r="E27" i="1"/>
  <c r="E26" i="1"/>
  <c r="E25" i="1"/>
  <c r="E24" i="1"/>
  <c r="E23" i="1"/>
  <c r="E22" i="1"/>
  <c r="E21" i="1"/>
  <c r="E3" i="1" l="1"/>
  <c r="H3" i="1" s="1"/>
  <c r="E4" i="1"/>
  <c r="H4" i="1" s="1"/>
  <c r="E5" i="1"/>
  <c r="H5" i="1" s="1"/>
  <c r="E6" i="1"/>
  <c r="H6" i="1" s="1"/>
  <c r="E7" i="1"/>
  <c r="H7" i="1" s="1"/>
  <c r="E8" i="1"/>
  <c r="H8" i="1" s="1"/>
  <c r="E9" i="1"/>
  <c r="H9" i="1" s="1"/>
  <c r="E2" i="1"/>
  <c r="H2" i="1" s="1"/>
  <c r="H10" i="1"/>
  <c r="H11" i="1"/>
  <c r="H12" i="1"/>
  <c r="H13" i="1"/>
  <c r="H14" i="1"/>
  <c r="H15" i="1"/>
  <c r="H16" i="1"/>
  <c r="H59" i="1"/>
  <c r="H50" i="1"/>
  <c r="H49" i="1"/>
  <c r="H48" i="1"/>
  <c r="H47" i="1"/>
  <c r="H46" i="1"/>
  <c r="H45" i="1"/>
  <c r="H44" i="1"/>
  <c r="H43" i="1"/>
  <c r="H42" i="1"/>
  <c r="H41" i="1"/>
  <c r="H40" i="1"/>
  <c r="H25" i="1"/>
  <c r="H24" i="1"/>
  <c r="H23" i="1"/>
  <c r="H22" i="1"/>
  <c r="H21" i="1"/>
  <c r="H74" i="1" l="1"/>
  <c r="C5" i="3" s="1"/>
  <c r="E5" i="3" s="1"/>
  <c r="H55" i="1"/>
  <c r="C4" i="3" s="1"/>
  <c r="E4" i="3" s="1"/>
  <c r="H36" i="1"/>
  <c r="C3" i="3" s="1"/>
  <c r="E3" i="3" s="1"/>
  <c r="H17" i="1"/>
  <c r="C2" i="3" s="1"/>
  <c r="E2" i="3" s="1"/>
</calcChain>
</file>

<file path=xl/sharedStrings.xml><?xml version="1.0" encoding="utf-8"?>
<sst xmlns="http://schemas.openxmlformats.org/spreadsheetml/2006/main" count="140" uniqueCount="42">
  <si>
    <t>Supplier</t>
  </si>
  <si>
    <t>Criterion</t>
  </si>
  <si>
    <t>Total Weighting</t>
  </si>
  <si>
    <t>Question</t>
  </si>
  <si>
    <t>Question Weighting</t>
  </si>
  <si>
    <t>Max Score Available</t>
  </si>
  <si>
    <t>Your Score</t>
  </si>
  <si>
    <t>Weighted Score</t>
  </si>
  <si>
    <t>A</t>
  </si>
  <si>
    <t xml:space="preserve">Service delivery  </t>
  </si>
  <si>
    <t>Operations manager</t>
  </si>
  <si>
    <t>Drivers and vehicles</t>
  </si>
  <si>
    <t>Timescale for resolution of driver and vehicle issues</t>
  </si>
  <si>
    <t>Training</t>
  </si>
  <si>
    <t>RTI monitoring</t>
  </si>
  <si>
    <t>RTI/ticket machine repair</t>
  </si>
  <si>
    <t>Driver contact</t>
  </si>
  <si>
    <t>Cancellation of journeys</t>
  </si>
  <si>
    <t>Complaints Procedure</t>
  </si>
  <si>
    <t>Customer Charter</t>
  </si>
  <si>
    <t xml:space="preserve">Complaints </t>
  </si>
  <si>
    <t>Complaints received from the Combined Authority</t>
  </si>
  <si>
    <t>Social Value</t>
  </si>
  <si>
    <t>Social Value Offering</t>
  </si>
  <si>
    <t>Equalities</t>
  </si>
  <si>
    <t>Level of understanding and delivery</t>
  </si>
  <si>
    <t>Environmental</t>
  </si>
  <si>
    <t>Support to Climate Ermergency</t>
  </si>
  <si>
    <t>Business Continuity</t>
  </si>
  <si>
    <t>Continuity and Capacity</t>
  </si>
  <si>
    <t>SUM TOTAL OF WEIGHTED SCORES</t>
  </si>
  <si>
    <t>This figure used in Part 2</t>
  </si>
  <si>
    <t>B</t>
  </si>
  <si>
    <t>C</t>
  </si>
  <si>
    <t>D</t>
  </si>
  <si>
    <t>1. Max Score Available</t>
  </si>
  <si>
    <t>2. Sum Total of Weighted Scores</t>
  </si>
  <si>
    <t>3. Quality Weighting (%)</t>
  </si>
  <si>
    <t>4. Actual Weighted Quality Score (%)</t>
  </si>
  <si>
    <t>yMHJPgLkaEmP9KEN614Ek2G9Cio8EZpBvTZAPNvJ6ndUOElVQUVIM1lZOVEzNDNYMVNaUzFHTUpNRiQlQCN0PWcu</t>
  </si>
  <si>
    <t>Form1</t>
  </si>
  <si>
    <t>{b8b1296b-53f1-43ad-93ab-37cab8bd839b}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</si>
</sst>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3" fillId="0" borderId="0" xfId="0" applyFont="1"/>
    <xf numFmtId="0" fontId="3" fillId="3" borderId="5" xfId="0" applyFont="1" applyFill="1" applyBorder="1" applyAlignment="1">
      <alignment wrapText="1"/>
    </xf>
    <xf numFmtId="10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/>
    <xf numFmtId="0" fontId="3" fillId="3" borderId="12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wrapText="1"/>
    </xf>
    <xf numFmtId="0" fontId="3" fillId="4" borderId="12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horizontal="center" vertical="center"/>
    </xf>
    <xf numFmtId="0" fontId="3" fillId="5" borderId="14" xfId="0" applyFont="1" applyFill="1" applyBorder="1"/>
    <xf numFmtId="9" fontId="3" fillId="5" borderId="2" xfId="0" applyNumberFormat="1" applyFont="1" applyFill="1" applyBorder="1"/>
    <xf numFmtId="0" fontId="3" fillId="5" borderId="2" xfId="0" applyFont="1" applyFill="1" applyBorder="1"/>
    <xf numFmtId="0" fontId="5" fillId="0" borderId="0" xfId="0" applyFont="1"/>
    <xf numFmtId="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/>
    </xf>
    <xf numFmtId="0" fontId="1" fillId="9" borderId="21" xfId="0" applyFont="1" applyFill="1" applyBorder="1"/>
    <xf numFmtId="0" fontId="2" fillId="8" borderId="23" xfId="0" applyFont="1" applyFill="1" applyBorder="1" applyAlignment="1">
      <alignment horizontal="left" vertical="top" wrapText="1"/>
    </xf>
    <xf numFmtId="0" fontId="2" fillId="8" borderId="24" xfId="0" applyFont="1" applyFill="1" applyBorder="1" applyAlignment="1">
      <alignment horizontal="left" vertical="top" wrapText="1"/>
    </xf>
    <xf numFmtId="0" fontId="2" fillId="8" borderId="25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 wrapText="1"/>
    </xf>
    <xf numFmtId="9" fontId="4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/>
    <xf numFmtId="10" fontId="2" fillId="11" borderId="28" xfId="0" applyNumberFormat="1" applyFont="1" applyFill="1" applyBorder="1" applyAlignment="1">
      <alignment horizontal="center" vertical="center" wrapText="1"/>
    </xf>
    <xf numFmtId="0" fontId="6" fillId="0" borderId="29" xfId="0" applyFont="1" applyBorder="1"/>
    <xf numFmtId="10" fontId="2" fillId="11" borderId="30" xfId="0" applyNumberFormat="1" applyFont="1" applyFill="1" applyBorder="1" applyAlignment="1">
      <alignment horizontal="center" vertical="center" wrapText="1"/>
    </xf>
    <xf numFmtId="0" fontId="6" fillId="7" borderId="31" xfId="0" applyFont="1" applyFill="1" applyBorder="1"/>
    <xf numFmtId="0" fontId="4" fillId="7" borderId="32" xfId="0" applyFont="1" applyFill="1" applyBorder="1" applyAlignment="1">
      <alignment horizontal="center" vertical="center" wrapText="1"/>
    </xf>
    <xf numFmtId="9" fontId="4" fillId="0" borderId="32" xfId="0" applyNumberFormat="1" applyFont="1" applyBorder="1" applyAlignment="1">
      <alignment horizontal="center" vertical="center" wrapText="1"/>
    </xf>
    <xf numFmtId="10" fontId="2" fillId="11" borderId="3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3" borderId="8" xfId="0" applyNumberFormat="1" applyFont="1" applyFill="1" applyBorder="1" applyAlignment="1">
      <alignment horizontal="center" vertical="center" wrapText="1"/>
    </xf>
    <xf numFmtId="10" fontId="3" fillId="3" borderId="11" xfId="0" applyNumberFormat="1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/>
    </xf>
    <xf numFmtId="10" fontId="3" fillId="4" borderId="8" xfId="0" applyNumberFormat="1" applyFont="1" applyFill="1" applyBorder="1" applyAlignment="1">
      <alignment horizontal="center" vertical="center"/>
    </xf>
    <xf numFmtId="10" fontId="3" fillId="4" borderId="11" xfId="0" applyNumberFormat="1" applyFont="1" applyFill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center" vertical="center"/>
    </xf>
    <xf numFmtId="10" fontId="3" fillId="4" borderId="8" xfId="0" applyNumberFormat="1" applyFont="1" applyFill="1" applyBorder="1" applyAlignment="1">
      <alignment horizontal="center" vertical="center"/>
    </xf>
    <xf numFmtId="10" fontId="3" fillId="4" borderId="5" xfId="0" applyNumberFormat="1" applyFont="1" applyFill="1" applyBorder="1" applyAlignment="1">
      <alignment horizontal="center" vertical="center"/>
    </xf>
    <xf numFmtId="10" fontId="3" fillId="4" borderId="13" xfId="0" applyNumberFormat="1" applyFont="1" applyFill="1" applyBorder="1" applyAlignment="1">
      <alignment horizontal="center" vertical="center"/>
    </xf>
    <xf numFmtId="10" fontId="3" fillId="4" borderId="11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2" fillId="10" borderId="32" xfId="0" applyNumberFormat="1" applyFont="1" applyFill="1" applyBorder="1" applyAlignment="1">
      <alignment horizontal="center" vertical="center" wrapText="1"/>
    </xf>
    <xf numFmtId="2" fontId="1" fillId="6" borderId="22" xfId="0" applyNumberFormat="1" applyFont="1" applyFill="1" applyBorder="1" applyAlignment="1">
      <alignment horizontal="center" vertical="center"/>
    </xf>
    <xf numFmtId="2" fontId="2" fillId="10" borderId="26" xfId="0" applyNumberFormat="1" applyFont="1" applyFill="1" applyBorder="1" applyAlignment="1">
      <alignment horizontal="center" vertical="center" wrapText="1"/>
    </xf>
    <xf numFmtId="2" fontId="2" fillId="10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opLeftCell="A55" workbookViewId="0">
      <selection activeCell="H11" sqref="H11"/>
    </sheetView>
  </sheetViews>
  <sheetFormatPr defaultColWidth="9.109375" defaultRowHeight="15" x14ac:dyDescent="0.25"/>
  <cols>
    <col min="1" max="1" width="10.44140625" style="6" bestFit="1" customWidth="1"/>
    <col min="2" max="2" width="26.6640625" style="6" customWidth="1"/>
    <col min="3" max="3" width="18.6640625" style="6" bestFit="1" customWidth="1"/>
    <col min="4" max="4" width="53.5546875" style="6" bestFit="1" customWidth="1"/>
    <col min="5" max="5" width="12.33203125" style="6" bestFit="1" customWidth="1"/>
    <col min="6" max="6" width="23.6640625" style="6" customWidth="1"/>
    <col min="7" max="7" width="13.5546875" style="6" bestFit="1" customWidth="1"/>
    <col min="8" max="8" width="18.88671875" style="6" bestFit="1" customWidth="1"/>
    <col min="9" max="9" width="30.5546875" style="6" customWidth="1"/>
    <col min="10" max="16384" width="9.109375" style="6"/>
  </cols>
  <sheetData>
    <row r="1" spans="1:8" ht="31.2" x14ac:dyDescent="0.25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5" t="s">
        <v>6</v>
      </c>
      <c r="H1" s="5" t="s">
        <v>7</v>
      </c>
    </row>
    <row r="2" spans="1:8" ht="15" customHeight="1" thickBot="1" x14ac:dyDescent="0.3">
      <c r="A2" s="51" t="s">
        <v>8</v>
      </c>
      <c r="B2" s="54" t="s">
        <v>9</v>
      </c>
      <c r="C2" s="67">
        <v>0.33</v>
      </c>
      <c r="D2" s="7" t="s">
        <v>10</v>
      </c>
      <c r="E2" s="8">
        <f>$C$2/8</f>
        <v>4.1250000000000002E-2</v>
      </c>
      <c r="F2" s="57">
        <v>5</v>
      </c>
      <c r="G2" s="9">
        <v>5</v>
      </c>
      <c r="H2" s="66">
        <f>G2*E2</f>
        <v>0.20625000000000002</v>
      </c>
    </row>
    <row r="3" spans="1:8" ht="15" customHeight="1" thickBot="1" x14ac:dyDescent="0.3">
      <c r="A3" s="52"/>
      <c r="B3" s="55"/>
      <c r="C3" s="68"/>
      <c r="D3" s="10" t="s">
        <v>11</v>
      </c>
      <c r="E3" s="8">
        <f t="shared" ref="E3:E9" si="0">$C$2/8</f>
        <v>4.1250000000000002E-2</v>
      </c>
      <c r="F3" s="58"/>
      <c r="G3" s="9">
        <v>5</v>
      </c>
      <c r="H3" s="66">
        <f t="shared" ref="H3:H16" si="1">G3*E3</f>
        <v>0.20625000000000002</v>
      </c>
    </row>
    <row r="4" spans="1:8" ht="15" customHeight="1" thickBot="1" x14ac:dyDescent="0.3">
      <c r="A4" s="52"/>
      <c r="B4" s="55"/>
      <c r="C4" s="68"/>
      <c r="D4" s="10" t="s">
        <v>12</v>
      </c>
      <c r="E4" s="8">
        <f t="shared" si="0"/>
        <v>4.1250000000000002E-2</v>
      </c>
      <c r="F4" s="58"/>
      <c r="G4" s="9">
        <v>5</v>
      </c>
      <c r="H4" s="66">
        <f t="shared" si="1"/>
        <v>0.20625000000000002</v>
      </c>
    </row>
    <row r="5" spans="1:8" ht="15" customHeight="1" thickBot="1" x14ac:dyDescent="0.3">
      <c r="A5" s="52"/>
      <c r="B5" s="55"/>
      <c r="C5" s="68"/>
      <c r="D5" s="10" t="s">
        <v>13</v>
      </c>
      <c r="E5" s="8">
        <f t="shared" si="0"/>
        <v>4.1250000000000002E-2</v>
      </c>
      <c r="F5" s="58"/>
      <c r="G5" s="9">
        <v>5</v>
      </c>
      <c r="H5" s="66">
        <f t="shared" si="1"/>
        <v>0.20625000000000002</v>
      </c>
    </row>
    <row r="6" spans="1:8" ht="15" customHeight="1" thickBot="1" x14ac:dyDescent="0.3">
      <c r="A6" s="52"/>
      <c r="B6" s="55"/>
      <c r="C6" s="68"/>
      <c r="D6" s="10" t="s">
        <v>14</v>
      </c>
      <c r="E6" s="8">
        <f t="shared" si="0"/>
        <v>4.1250000000000002E-2</v>
      </c>
      <c r="F6" s="58"/>
      <c r="G6" s="9">
        <v>5</v>
      </c>
      <c r="H6" s="66">
        <f t="shared" si="1"/>
        <v>0.20625000000000002</v>
      </c>
    </row>
    <row r="7" spans="1:8" ht="15" customHeight="1" thickBot="1" x14ac:dyDescent="0.3">
      <c r="A7" s="52"/>
      <c r="B7" s="55"/>
      <c r="C7" s="68"/>
      <c r="D7" s="10" t="s">
        <v>15</v>
      </c>
      <c r="E7" s="8">
        <f t="shared" si="0"/>
        <v>4.1250000000000002E-2</v>
      </c>
      <c r="F7" s="58"/>
      <c r="G7" s="9">
        <v>5</v>
      </c>
      <c r="H7" s="66">
        <f t="shared" si="1"/>
        <v>0.20625000000000002</v>
      </c>
    </row>
    <row r="8" spans="1:8" ht="15" customHeight="1" thickBot="1" x14ac:dyDescent="0.3">
      <c r="A8" s="52"/>
      <c r="B8" s="55"/>
      <c r="C8" s="68"/>
      <c r="D8" s="10" t="s">
        <v>16</v>
      </c>
      <c r="E8" s="8">
        <f t="shared" si="0"/>
        <v>4.1250000000000002E-2</v>
      </c>
      <c r="F8" s="58"/>
      <c r="G8" s="9">
        <v>5</v>
      </c>
      <c r="H8" s="66">
        <f t="shared" si="1"/>
        <v>0.20625000000000002</v>
      </c>
    </row>
    <row r="9" spans="1:8" ht="15" customHeight="1" thickBot="1" x14ac:dyDescent="0.3">
      <c r="A9" s="52"/>
      <c r="B9" s="56"/>
      <c r="C9" s="69"/>
      <c r="D9" s="11" t="s">
        <v>17</v>
      </c>
      <c r="E9" s="8">
        <f t="shared" si="0"/>
        <v>4.1250000000000002E-2</v>
      </c>
      <c r="F9" s="59"/>
      <c r="G9" s="9">
        <v>5</v>
      </c>
      <c r="H9" s="66">
        <f t="shared" si="1"/>
        <v>0.20625000000000002</v>
      </c>
    </row>
    <row r="10" spans="1:8" ht="15" customHeight="1" thickBot="1" x14ac:dyDescent="0.3">
      <c r="A10" s="52"/>
      <c r="B10" s="60" t="s">
        <v>18</v>
      </c>
      <c r="C10" s="70">
        <v>0.09</v>
      </c>
      <c r="D10" s="12" t="s">
        <v>19</v>
      </c>
      <c r="E10" s="75">
        <v>0.03</v>
      </c>
      <c r="F10" s="63">
        <v>5</v>
      </c>
      <c r="G10" s="13">
        <v>3</v>
      </c>
      <c r="H10" s="47">
        <f t="shared" si="1"/>
        <v>0.09</v>
      </c>
    </row>
    <row r="11" spans="1:8" ht="15.6" thickBot="1" x14ac:dyDescent="0.3">
      <c r="A11" s="52"/>
      <c r="B11" s="61"/>
      <c r="C11" s="71"/>
      <c r="D11" s="14" t="s">
        <v>20</v>
      </c>
      <c r="E11" s="76">
        <v>0.03</v>
      </c>
      <c r="F11" s="64"/>
      <c r="G11" s="13">
        <v>3</v>
      </c>
      <c r="H11" s="47">
        <f t="shared" si="1"/>
        <v>0.09</v>
      </c>
    </row>
    <row r="12" spans="1:8" ht="15.6" thickBot="1" x14ac:dyDescent="0.3">
      <c r="A12" s="52"/>
      <c r="B12" s="62"/>
      <c r="C12" s="72"/>
      <c r="D12" s="15" t="s">
        <v>21</v>
      </c>
      <c r="E12" s="77">
        <v>0.03</v>
      </c>
      <c r="F12" s="65"/>
      <c r="G12" s="16">
        <v>3</v>
      </c>
      <c r="H12" s="47">
        <f t="shared" si="1"/>
        <v>0.09</v>
      </c>
    </row>
    <row r="13" spans="1:8" ht="16.2" thickBot="1" x14ac:dyDescent="0.3">
      <c r="A13" s="52"/>
      <c r="B13" s="17" t="s">
        <v>22</v>
      </c>
      <c r="C13" s="73">
        <v>0.34</v>
      </c>
      <c r="D13" s="18" t="s">
        <v>23</v>
      </c>
      <c r="E13" s="73">
        <v>0.34</v>
      </c>
      <c r="F13" s="19">
        <v>5</v>
      </c>
      <c r="G13" s="9">
        <v>3</v>
      </c>
      <c r="H13" s="47">
        <f t="shared" si="1"/>
        <v>1.02</v>
      </c>
    </row>
    <row r="14" spans="1:8" ht="16.2" thickBot="1" x14ac:dyDescent="0.3">
      <c r="A14" s="52"/>
      <c r="B14" s="20" t="s">
        <v>24</v>
      </c>
      <c r="C14" s="73">
        <v>0.08</v>
      </c>
      <c r="D14" s="21" t="s">
        <v>25</v>
      </c>
      <c r="E14" s="73">
        <v>0.08</v>
      </c>
      <c r="F14" s="22">
        <v>5</v>
      </c>
      <c r="G14" s="13">
        <v>3</v>
      </c>
      <c r="H14" s="66">
        <f t="shared" si="1"/>
        <v>0.24</v>
      </c>
    </row>
    <row r="15" spans="1:8" ht="16.2" thickBot="1" x14ac:dyDescent="0.3">
      <c r="A15" s="52"/>
      <c r="B15" s="17" t="s">
        <v>26</v>
      </c>
      <c r="C15" s="73">
        <v>0.08</v>
      </c>
      <c r="D15" s="18" t="s">
        <v>27</v>
      </c>
      <c r="E15" s="73">
        <v>0.08</v>
      </c>
      <c r="F15" s="19">
        <v>5</v>
      </c>
      <c r="G15" s="19">
        <v>3</v>
      </c>
      <c r="H15" s="66">
        <f t="shared" si="1"/>
        <v>0.24</v>
      </c>
    </row>
    <row r="16" spans="1:8" ht="16.2" thickBot="1" x14ac:dyDescent="0.3">
      <c r="A16" s="53"/>
      <c r="B16" s="23" t="s">
        <v>28</v>
      </c>
      <c r="C16" s="74">
        <v>0.08</v>
      </c>
      <c r="D16" s="24" t="s">
        <v>29</v>
      </c>
      <c r="E16" s="73">
        <v>0.08</v>
      </c>
      <c r="F16" s="25">
        <v>5</v>
      </c>
      <c r="G16" s="25">
        <v>3</v>
      </c>
      <c r="H16" s="66">
        <f t="shared" si="1"/>
        <v>0.24</v>
      </c>
    </row>
    <row r="17" spans="1:9" ht="16.2" thickBot="1" x14ac:dyDescent="0.35">
      <c r="A17" s="48" t="s">
        <v>30</v>
      </c>
      <c r="B17" s="49"/>
      <c r="C17" s="50"/>
      <c r="D17" s="26"/>
      <c r="E17" s="27"/>
      <c r="F17" s="28"/>
      <c r="G17" s="28"/>
      <c r="H17" s="32">
        <f>SUM(H2:H16)</f>
        <v>3.660000000000001</v>
      </c>
      <c r="I17" s="33" t="s">
        <v>31</v>
      </c>
    </row>
    <row r="20" spans="1:9" ht="31.8" thickBot="1" x14ac:dyDescent="0.3">
      <c r="A20" s="2" t="s">
        <v>0</v>
      </c>
      <c r="B20" s="3" t="s">
        <v>1</v>
      </c>
      <c r="C20" s="2" t="s">
        <v>2</v>
      </c>
      <c r="D20" s="2" t="s">
        <v>3</v>
      </c>
      <c r="E20" s="4" t="s">
        <v>4</v>
      </c>
      <c r="F20" s="5" t="s">
        <v>5</v>
      </c>
      <c r="G20" s="5" t="s">
        <v>6</v>
      </c>
      <c r="H20" s="5" t="s">
        <v>7</v>
      </c>
    </row>
    <row r="21" spans="1:9" ht="15.6" thickBot="1" x14ac:dyDescent="0.3">
      <c r="A21" s="51" t="s">
        <v>32</v>
      </c>
      <c r="B21" s="54" t="s">
        <v>9</v>
      </c>
      <c r="C21" s="67">
        <v>0.33</v>
      </c>
      <c r="D21" s="7" t="s">
        <v>10</v>
      </c>
      <c r="E21" s="8">
        <f>$C$2/8</f>
        <v>4.1250000000000002E-2</v>
      </c>
      <c r="F21" s="57">
        <v>5</v>
      </c>
      <c r="G21" s="9">
        <v>4</v>
      </c>
      <c r="H21" s="66">
        <f>G21*E21</f>
        <v>0.16500000000000001</v>
      </c>
    </row>
    <row r="22" spans="1:9" ht="15.6" thickBot="1" x14ac:dyDescent="0.3">
      <c r="A22" s="52"/>
      <c r="B22" s="55"/>
      <c r="C22" s="68"/>
      <c r="D22" s="10" t="s">
        <v>11</v>
      </c>
      <c r="E22" s="8">
        <f t="shared" ref="E22:E28" si="2">$C$2/8</f>
        <v>4.1250000000000002E-2</v>
      </c>
      <c r="F22" s="58"/>
      <c r="G22" s="9">
        <v>4</v>
      </c>
      <c r="H22" s="66">
        <f t="shared" ref="H22:H35" si="3">G22*E22</f>
        <v>0.16500000000000001</v>
      </c>
    </row>
    <row r="23" spans="1:9" ht="15.6" thickBot="1" x14ac:dyDescent="0.3">
      <c r="A23" s="52"/>
      <c r="B23" s="55"/>
      <c r="C23" s="68"/>
      <c r="D23" s="10" t="s">
        <v>12</v>
      </c>
      <c r="E23" s="8">
        <f t="shared" si="2"/>
        <v>4.1250000000000002E-2</v>
      </c>
      <c r="F23" s="58"/>
      <c r="G23" s="9">
        <v>4</v>
      </c>
      <c r="H23" s="66">
        <f t="shared" si="3"/>
        <v>0.16500000000000001</v>
      </c>
    </row>
    <row r="24" spans="1:9" ht="15.6" thickBot="1" x14ac:dyDescent="0.3">
      <c r="A24" s="52"/>
      <c r="B24" s="55"/>
      <c r="C24" s="68"/>
      <c r="D24" s="10" t="s">
        <v>13</v>
      </c>
      <c r="E24" s="8">
        <f t="shared" si="2"/>
        <v>4.1250000000000002E-2</v>
      </c>
      <c r="F24" s="58"/>
      <c r="G24" s="9">
        <v>4</v>
      </c>
      <c r="H24" s="66">
        <f t="shared" si="3"/>
        <v>0.16500000000000001</v>
      </c>
    </row>
    <row r="25" spans="1:9" ht="15.6" thickBot="1" x14ac:dyDescent="0.3">
      <c r="A25" s="52"/>
      <c r="B25" s="55"/>
      <c r="C25" s="68"/>
      <c r="D25" s="10" t="s">
        <v>14</v>
      </c>
      <c r="E25" s="8">
        <f t="shared" si="2"/>
        <v>4.1250000000000002E-2</v>
      </c>
      <c r="F25" s="58"/>
      <c r="G25" s="9">
        <v>4</v>
      </c>
      <c r="H25" s="66">
        <f t="shared" si="3"/>
        <v>0.16500000000000001</v>
      </c>
    </row>
    <row r="26" spans="1:9" ht="15.6" thickBot="1" x14ac:dyDescent="0.3">
      <c r="A26" s="52"/>
      <c r="B26" s="55"/>
      <c r="C26" s="68"/>
      <c r="D26" s="10" t="s">
        <v>15</v>
      </c>
      <c r="E26" s="8">
        <f t="shared" si="2"/>
        <v>4.1250000000000002E-2</v>
      </c>
      <c r="F26" s="58"/>
      <c r="G26" s="9">
        <v>4</v>
      </c>
      <c r="H26" s="66">
        <f t="shared" si="3"/>
        <v>0.16500000000000001</v>
      </c>
    </row>
    <row r="27" spans="1:9" ht="15.6" thickBot="1" x14ac:dyDescent="0.3">
      <c r="A27" s="52"/>
      <c r="B27" s="55"/>
      <c r="C27" s="68"/>
      <c r="D27" s="10" t="s">
        <v>16</v>
      </c>
      <c r="E27" s="8">
        <f t="shared" si="2"/>
        <v>4.1250000000000002E-2</v>
      </c>
      <c r="F27" s="58"/>
      <c r="G27" s="9">
        <v>4</v>
      </c>
      <c r="H27" s="66">
        <f t="shared" si="3"/>
        <v>0.16500000000000001</v>
      </c>
    </row>
    <row r="28" spans="1:9" ht="15.6" thickBot="1" x14ac:dyDescent="0.3">
      <c r="A28" s="52"/>
      <c r="B28" s="56"/>
      <c r="C28" s="69"/>
      <c r="D28" s="11" t="s">
        <v>17</v>
      </c>
      <c r="E28" s="8">
        <f t="shared" si="2"/>
        <v>4.1250000000000002E-2</v>
      </c>
      <c r="F28" s="59"/>
      <c r="G28" s="9">
        <v>4</v>
      </c>
      <c r="H28" s="66">
        <f t="shared" si="3"/>
        <v>0.16500000000000001</v>
      </c>
    </row>
    <row r="29" spans="1:9" ht="15.6" thickBot="1" x14ac:dyDescent="0.3">
      <c r="A29" s="52"/>
      <c r="B29" s="60" t="s">
        <v>18</v>
      </c>
      <c r="C29" s="70">
        <v>0.09</v>
      </c>
      <c r="D29" s="12" t="s">
        <v>19</v>
      </c>
      <c r="E29" s="75">
        <f>$C$29/3</f>
        <v>0.03</v>
      </c>
      <c r="F29" s="63">
        <v>5</v>
      </c>
      <c r="G29" s="13">
        <v>4</v>
      </c>
      <c r="H29" s="66">
        <f t="shared" si="3"/>
        <v>0.12</v>
      </c>
    </row>
    <row r="30" spans="1:9" ht="15.6" thickBot="1" x14ac:dyDescent="0.3">
      <c r="A30" s="52"/>
      <c r="B30" s="61"/>
      <c r="C30" s="71"/>
      <c r="D30" s="14" t="s">
        <v>20</v>
      </c>
      <c r="E30" s="75">
        <f t="shared" ref="E30:E31" si="4">$C$29/3</f>
        <v>0.03</v>
      </c>
      <c r="F30" s="64"/>
      <c r="G30" s="13">
        <v>4</v>
      </c>
      <c r="H30" s="66">
        <f t="shared" si="3"/>
        <v>0.12</v>
      </c>
    </row>
    <row r="31" spans="1:9" ht="15.6" thickBot="1" x14ac:dyDescent="0.3">
      <c r="A31" s="52"/>
      <c r="B31" s="62"/>
      <c r="C31" s="72"/>
      <c r="D31" s="15" t="s">
        <v>21</v>
      </c>
      <c r="E31" s="75">
        <f t="shared" si="4"/>
        <v>0.03</v>
      </c>
      <c r="F31" s="65"/>
      <c r="G31" s="16">
        <v>4</v>
      </c>
      <c r="H31" s="66">
        <f t="shared" si="3"/>
        <v>0.12</v>
      </c>
    </row>
    <row r="32" spans="1:9" ht="16.2" thickBot="1" x14ac:dyDescent="0.3">
      <c r="A32" s="52"/>
      <c r="B32" s="17" t="s">
        <v>22</v>
      </c>
      <c r="C32" s="73">
        <v>0.34</v>
      </c>
      <c r="D32" s="18" t="s">
        <v>23</v>
      </c>
      <c r="E32" s="73">
        <v>0.34</v>
      </c>
      <c r="F32" s="19">
        <v>5</v>
      </c>
      <c r="G32" s="9">
        <v>4</v>
      </c>
      <c r="H32" s="66">
        <f t="shared" si="3"/>
        <v>1.36</v>
      </c>
    </row>
    <row r="33" spans="1:9" ht="16.2" thickBot="1" x14ac:dyDescent="0.3">
      <c r="A33" s="52"/>
      <c r="B33" s="20" t="s">
        <v>24</v>
      </c>
      <c r="C33" s="73">
        <v>0.08</v>
      </c>
      <c r="D33" s="21" t="s">
        <v>25</v>
      </c>
      <c r="E33" s="73">
        <v>0.08</v>
      </c>
      <c r="F33" s="22">
        <v>5</v>
      </c>
      <c r="G33" s="13">
        <v>4</v>
      </c>
      <c r="H33" s="66">
        <f t="shared" si="3"/>
        <v>0.32</v>
      </c>
    </row>
    <row r="34" spans="1:9" ht="16.2" thickBot="1" x14ac:dyDescent="0.3">
      <c r="A34" s="52"/>
      <c r="B34" s="17" t="s">
        <v>26</v>
      </c>
      <c r="C34" s="73">
        <v>0.08</v>
      </c>
      <c r="D34" s="18" t="s">
        <v>27</v>
      </c>
      <c r="E34" s="73">
        <v>0.08</v>
      </c>
      <c r="F34" s="19">
        <v>5</v>
      </c>
      <c r="G34" s="19">
        <v>4</v>
      </c>
      <c r="H34" s="66">
        <f t="shared" si="3"/>
        <v>0.32</v>
      </c>
    </row>
    <row r="35" spans="1:9" ht="16.2" thickBot="1" x14ac:dyDescent="0.3">
      <c r="A35" s="53"/>
      <c r="B35" s="23" t="s">
        <v>28</v>
      </c>
      <c r="C35" s="74">
        <v>0.08</v>
      </c>
      <c r="D35" s="24" t="s">
        <v>29</v>
      </c>
      <c r="E35" s="73">
        <v>0.08</v>
      </c>
      <c r="F35" s="25">
        <v>5</v>
      </c>
      <c r="G35" s="25">
        <v>4</v>
      </c>
      <c r="H35" s="66">
        <f t="shared" si="3"/>
        <v>0.32</v>
      </c>
    </row>
    <row r="36" spans="1:9" ht="16.2" thickBot="1" x14ac:dyDescent="0.35">
      <c r="A36" s="48" t="s">
        <v>30</v>
      </c>
      <c r="B36" s="49"/>
      <c r="C36" s="50"/>
      <c r="D36" s="26"/>
      <c r="E36" s="27"/>
      <c r="F36" s="28"/>
      <c r="G36" s="28"/>
      <c r="H36" s="81">
        <f>SUM(H21:H35)</f>
        <v>3.9999999999999996</v>
      </c>
      <c r="I36" s="33" t="s">
        <v>31</v>
      </c>
    </row>
    <row r="39" spans="1:9" ht="31.8" thickBot="1" x14ac:dyDescent="0.3">
      <c r="A39" s="2" t="s">
        <v>0</v>
      </c>
      <c r="B39" s="3" t="s">
        <v>1</v>
      </c>
      <c r="C39" s="2" t="s">
        <v>2</v>
      </c>
      <c r="D39" s="2" t="s">
        <v>3</v>
      </c>
      <c r="E39" s="4" t="s">
        <v>4</v>
      </c>
      <c r="F39" s="5" t="s">
        <v>5</v>
      </c>
      <c r="G39" s="5" t="s">
        <v>6</v>
      </c>
      <c r="H39" s="5" t="s">
        <v>7</v>
      </c>
    </row>
    <row r="40" spans="1:9" ht="15" customHeight="1" thickBot="1" x14ac:dyDescent="0.3">
      <c r="A40" s="51" t="s">
        <v>33</v>
      </c>
      <c r="B40" s="54" t="s">
        <v>9</v>
      </c>
      <c r="C40" s="67">
        <v>0.33</v>
      </c>
      <c r="D40" s="7" t="s">
        <v>10</v>
      </c>
      <c r="E40" s="8">
        <f>$C$2/8</f>
        <v>4.1250000000000002E-2</v>
      </c>
      <c r="F40" s="57">
        <v>5</v>
      </c>
      <c r="G40" s="9">
        <v>5</v>
      </c>
      <c r="H40" s="66">
        <f>G40*E40</f>
        <v>0.20625000000000002</v>
      </c>
    </row>
    <row r="41" spans="1:9" ht="15" customHeight="1" thickBot="1" x14ac:dyDescent="0.3">
      <c r="A41" s="52"/>
      <c r="B41" s="55"/>
      <c r="C41" s="68"/>
      <c r="D41" s="10" t="s">
        <v>11</v>
      </c>
      <c r="E41" s="8">
        <f t="shared" ref="E41:E47" si="5">$C$2/8</f>
        <v>4.1250000000000002E-2</v>
      </c>
      <c r="F41" s="58"/>
      <c r="G41" s="9">
        <v>5</v>
      </c>
      <c r="H41" s="66">
        <f t="shared" ref="H41:H54" si="6">G41*E41</f>
        <v>0.20625000000000002</v>
      </c>
    </row>
    <row r="42" spans="1:9" ht="15" customHeight="1" thickBot="1" x14ac:dyDescent="0.3">
      <c r="A42" s="52"/>
      <c r="B42" s="55"/>
      <c r="C42" s="68"/>
      <c r="D42" s="10" t="s">
        <v>12</v>
      </c>
      <c r="E42" s="8">
        <f t="shared" si="5"/>
        <v>4.1250000000000002E-2</v>
      </c>
      <c r="F42" s="58"/>
      <c r="G42" s="9">
        <v>5</v>
      </c>
      <c r="H42" s="66">
        <f t="shared" si="6"/>
        <v>0.20625000000000002</v>
      </c>
    </row>
    <row r="43" spans="1:9" ht="15" customHeight="1" thickBot="1" x14ac:dyDescent="0.3">
      <c r="A43" s="52"/>
      <c r="B43" s="55"/>
      <c r="C43" s="68"/>
      <c r="D43" s="10" t="s">
        <v>13</v>
      </c>
      <c r="E43" s="8">
        <f t="shared" si="5"/>
        <v>4.1250000000000002E-2</v>
      </c>
      <c r="F43" s="58"/>
      <c r="G43" s="9">
        <v>5</v>
      </c>
      <c r="H43" s="66">
        <f t="shared" si="6"/>
        <v>0.20625000000000002</v>
      </c>
    </row>
    <row r="44" spans="1:9" ht="15" customHeight="1" thickBot="1" x14ac:dyDescent="0.3">
      <c r="A44" s="52"/>
      <c r="B44" s="55"/>
      <c r="C44" s="68"/>
      <c r="D44" s="10" t="s">
        <v>14</v>
      </c>
      <c r="E44" s="8">
        <f t="shared" si="5"/>
        <v>4.1250000000000002E-2</v>
      </c>
      <c r="F44" s="58"/>
      <c r="G44" s="9">
        <v>5</v>
      </c>
      <c r="H44" s="66">
        <f t="shared" si="6"/>
        <v>0.20625000000000002</v>
      </c>
    </row>
    <row r="45" spans="1:9" ht="15" customHeight="1" thickBot="1" x14ac:dyDescent="0.3">
      <c r="A45" s="52"/>
      <c r="B45" s="55"/>
      <c r="C45" s="68"/>
      <c r="D45" s="10" t="s">
        <v>15</v>
      </c>
      <c r="E45" s="8">
        <f t="shared" si="5"/>
        <v>4.1250000000000002E-2</v>
      </c>
      <c r="F45" s="58"/>
      <c r="G45" s="9">
        <v>5</v>
      </c>
      <c r="H45" s="66">
        <f t="shared" si="6"/>
        <v>0.20625000000000002</v>
      </c>
    </row>
    <row r="46" spans="1:9" ht="15" customHeight="1" thickBot="1" x14ac:dyDescent="0.3">
      <c r="A46" s="52"/>
      <c r="B46" s="55"/>
      <c r="C46" s="68"/>
      <c r="D46" s="10" t="s">
        <v>16</v>
      </c>
      <c r="E46" s="8">
        <f t="shared" si="5"/>
        <v>4.1250000000000002E-2</v>
      </c>
      <c r="F46" s="58"/>
      <c r="G46" s="9">
        <v>5</v>
      </c>
      <c r="H46" s="66">
        <f t="shared" si="6"/>
        <v>0.20625000000000002</v>
      </c>
    </row>
    <row r="47" spans="1:9" ht="15" customHeight="1" thickBot="1" x14ac:dyDescent="0.3">
      <c r="A47" s="52"/>
      <c r="B47" s="56"/>
      <c r="C47" s="69"/>
      <c r="D47" s="11" t="s">
        <v>17</v>
      </c>
      <c r="E47" s="8">
        <f t="shared" si="5"/>
        <v>4.1250000000000002E-2</v>
      </c>
      <c r="F47" s="59"/>
      <c r="G47" s="9">
        <v>5</v>
      </c>
      <c r="H47" s="66">
        <f t="shared" si="6"/>
        <v>0.20625000000000002</v>
      </c>
    </row>
    <row r="48" spans="1:9" ht="15" customHeight="1" thickBot="1" x14ac:dyDescent="0.3">
      <c r="A48" s="52"/>
      <c r="B48" s="60" t="s">
        <v>18</v>
      </c>
      <c r="C48" s="70">
        <v>0.09</v>
      </c>
      <c r="D48" s="12" t="s">
        <v>19</v>
      </c>
      <c r="E48" s="75">
        <f>$C$29/3</f>
        <v>0.03</v>
      </c>
      <c r="F48" s="63">
        <v>5</v>
      </c>
      <c r="G48" s="13">
        <v>5</v>
      </c>
      <c r="H48" s="78">
        <f t="shared" si="6"/>
        <v>0.15</v>
      </c>
    </row>
    <row r="49" spans="1:9" ht="15" customHeight="1" thickBot="1" x14ac:dyDescent="0.3">
      <c r="A49" s="52"/>
      <c r="B49" s="61"/>
      <c r="C49" s="71"/>
      <c r="D49" s="14" t="s">
        <v>20</v>
      </c>
      <c r="E49" s="75">
        <f t="shared" ref="E49:E50" si="7">$C$29/3</f>
        <v>0.03</v>
      </c>
      <c r="F49" s="64"/>
      <c r="G49" s="13">
        <v>5</v>
      </c>
      <c r="H49" s="78">
        <f t="shared" si="6"/>
        <v>0.15</v>
      </c>
    </row>
    <row r="50" spans="1:9" ht="15" customHeight="1" thickBot="1" x14ac:dyDescent="0.3">
      <c r="A50" s="52"/>
      <c r="B50" s="62"/>
      <c r="C50" s="72"/>
      <c r="D50" s="15" t="s">
        <v>21</v>
      </c>
      <c r="E50" s="75">
        <f t="shared" si="7"/>
        <v>0.03</v>
      </c>
      <c r="F50" s="65"/>
      <c r="G50" s="16">
        <v>5</v>
      </c>
      <c r="H50" s="79">
        <f t="shared" si="6"/>
        <v>0.15</v>
      </c>
    </row>
    <row r="51" spans="1:9" ht="16.2" thickBot="1" x14ac:dyDescent="0.3">
      <c r="A51" s="52"/>
      <c r="B51" s="17" t="s">
        <v>22</v>
      </c>
      <c r="C51" s="73">
        <v>0.34</v>
      </c>
      <c r="D51" s="18" t="s">
        <v>23</v>
      </c>
      <c r="E51" s="73">
        <v>0.34</v>
      </c>
      <c r="F51" s="19">
        <v>5</v>
      </c>
      <c r="G51" s="9">
        <v>5</v>
      </c>
      <c r="H51" s="79">
        <f t="shared" si="6"/>
        <v>1.7000000000000002</v>
      </c>
    </row>
    <row r="52" spans="1:9" ht="16.2" thickBot="1" x14ac:dyDescent="0.3">
      <c r="A52" s="52"/>
      <c r="B52" s="20" t="s">
        <v>24</v>
      </c>
      <c r="C52" s="73">
        <v>0.08</v>
      </c>
      <c r="D52" s="21" t="s">
        <v>25</v>
      </c>
      <c r="E52" s="73">
        <v>0.08</v>
      </c>
      <c r="F52" s="22">
        <v>5</v>
      </c>
      <c r="G52" s="13">
        <v>5</v>
      </c>
      <c r="H52" s="79">
        <f t="shared" si="6"/>
        <v>0.4</v>
      </c>
    </row>
    <row r="53" spans="1:9" ht="16.2" thickBot="1" x14ac:dyDescent="0.3">
      <c r="A53" s="52"/>
      <c r="B53" s="17" t="s">
        <v>26</v>
      </c>
      <c r="C53" s="73">
        <v>0.08</v>
      </c>
      <c r="D53" s="18" t="s">
        <v>27</v>
      </c>
      <c r="E53" s="73">
        <v>0.08</v>
      </c>
      <c r="F53" s="19">
        <v>5</v>
      </c>
      <c r="G53" s="19">
        <v>5</v>
      </c>
      <c r="H53" s="79">
        <f t="shared" si="6"/>
        <v>0.4</v>
      </c>
    </row>
    <row r="54" spans="1:9" ht="16.2" thickBot="1" x14ac:dyDescent="0.3">
      <c r="A54" s="53"/>
      <c r="B54" s="23" t="s">
        <v>28</v>
      </c>
      <c r="C54" s="74">
        <v>0.08</v>
      </c>
      <c r="D54" s="24" t="s">
        <v>29</v>
      </c>
      <c r="E54" s="73">
        <v>0.08</v>
      </c>
      <c r="F54" s="25">
        <v>5</v>
      </c>
      <c r="G54" s="25">
        <v>5</v>
      </c>
      <c r="H54" s="79">
        <f t="shared" si="6"/>
        <v>0.4</v>
      </c>
    </row>
    <row r="55" spans="1:9" ht="16.2" thickBot="1" x14ac:dyDescent="0.35">
      <c r="A55" s="48" t="s">
        <v>30</v>
      </c>
      <c r="B55" s="49"/>
      <c r="C55" s="50"/>
      <c r="D55" s="26"/>
      <c r="E55" s="27"/>
      <c r="F55" s="28"/>
      <c r="G55" s="28"/>
      <c r="H55" s="81">
        <f>SUM(H40:H54)</f>
        <v>5.0000000000000009</v>
      </c>
      <c r="I55" s="33" t="s">
        <v>31</v>
      </c>
    </row>
    <row r="58" spans="1:9" ht="31.8" thickBot="1" x14ac:dyDescent="0.3">
      <c r="A58" s="2" t="s">
        <v>0</v>
      </c>
      <c r="B58" s="3" t="s">
        <v>1</v>
      </c>
      <c r="C58" s="2" t="s">
        <v>2</v>
      </c>
      <c r="D58" s="2" t="s">
        <v>3</v>
      </c>
      <c r="E58" s="4" t="s">
        <v>4</v>
      </c>
      <c r="F58" s="5" t="s">
        <v>5</v>
      </c>
      <c r="G58" s="5" t="s">
        <v>6</v>
      </c>
      <c r="H58" s="5" t="s">
        <v>7</v>
      </c>
    </row>
    <row r="59" spans="1:9" ht="15.6" thickBot="1" x14ac:dyDescent="0.3">
      <c r="A59" s="51" t="s">
        <v>34</v>
      </c>
      <c r="B59" s="54" t="s">
        <v>9</v>
      </c>
      <c r="C59" s="67">
        <v>0.33</v>
      </c>
      <c r="D59" s="7" t="s">
        <v>10</v>
      </c>
      <c r="E59" s="8">
        <f>$C$2/8</f>
        <v>4.1250000000000002E-2</v>
      </c>
      <c r="F59" s="57">
        <v>5</v>
      </c>
      <c r="G59" s="9">
        <v>3</v>
      </c>
      <c r="H59" s="66">
        <f>G59*E59</f>
        <v>0.12375</v>
      </c>
    </row>
    <row r="60" spans="1:9" ht="15.6" thickBot="1" x14ac:dyDescent="0.3">
      <c r="A60" s="52"/>
      <c r="B60" s="55"/>
      <c r="C60" s="68"/>
      <c r="D60" s="10" t="s">
        <v>11</v>
      </c>
      <c r="E60" s="8">
        <f t="shared" ref="E60:E66" si="8">$C$2/8</f>
        <v>4.1250000000000002E-2</v>
      </c>
      <c r="F60" s="58"/>
      <c r="G60" s="9">
        <v>4</v>
      </c>
      <c r="H60" s="66">
        <f t="shared" ref="H60:H73" si="9">G60*E60</f>
        <v>0.16500000000000001</v>
      </c>
    </row>
    <row r="61" spans="1:9" ht="15.6" thickBot="1" x14ac:dyDescent="0.3">
      <c r="A61" s="52"/>
      <c r="B61" s="55"/>
      <c r="C61" s="68"/>
      <c r="D61" s="10" t="s">
        <v>12</v>
      </c>
      <c r="E61" s="8">
        <f t="shared" si="8"/>
        <v>4.1250000000000002E-2</v>
      </c>
      <c r="F61" s="58"/>
      <c r="G61" s="9">
        <v>4</v>
      </c>
      <c r="H61" s="66">
        <f t="shared" si="9"/>
        <v>0.16500000000000001</v>
      </c>
    </row>
    <row r="62" spans="1:9" ht="15.6" thickBot="1" x14ac:dyDescent="0.3">
      <c r="A62" s="52"/>
      <c r="B62" s="55"/>
      <c r="C62" s="68"/>
      <c r="D62" s="10" t="s">
        <v>13</v>
      </c>
      <c r="E62" s="8">
        <f t="shared" si="8"/>
        <v>4.1250000000000002E-2</v>
      </c>
      <c r="F62" s="58"/>
      <c r="G62" s="9">
        <v>3</v>
      </c>
      <c r="H62" s="66">
        <f t="shared" si="9"/>
        <v>0.12375</v>
      </c>
    </row>
    <row r="63" spans="1:9" ht="15.6" thickBot="1" x14ac:dyDescent="0.3">
      <c r="A63" s="52"/>
      <c r="B63" s="55"/>
      <c r="C63" s="68"/>
      <c r="D63" s="10" t="s">
        <v>14</v>
      </c>
      <c r="E63" s="8">
        <f t="shared" si="8"/>
        <v>4.1250000000000002E-2</v>
      </c>
      <c r="F63" s="58"/>
      <c r="G63" s="9">
        <v>3</v>
      </c>
      <c r="H63" s="66">
        <f t="shared" si="9"/>
        <v>0.12375</v>
      </c>
    </row>
    <row r="64" spans="1:9" ht="15.6" thickBot="1" x14ac:dyDescent="0.3">
      <c r="A64" s="52"/>
      <c r="B64" s="55"/>
      <c r="C64" s="68"/>
      <c r="D64" s="10" t="s">
        <v>15</v>
      </c>
      <c r="E64" s="8">
        <f t="shared" si="8"/>
        <v>4.1250000000000002E-2</v>
      </c>
      <c r="F64" s="58"/>
      <c r="G64" s="9">
        <v>4</v>
      </c>
      <c r="H64" s="66">
        <f t="shared" si="9"/>
        <v>0.16500000000000001</v>
      </c>
    </row>
    <row r="65" spans="1:9" ht="15.6" thickBot="1" x14ac:dyDescent="0.3">
      <c r="A65" s="52"/>
      <c r="B65" s="55"/>
      <c r="C65" s="68"/>
      <c r="D65" s="10" t="s">
        <v>16</v>
      </c>
      <c r="E65" s="8">
        <f t="shared" si="8"/>
        <v>4.1250000000000002E-2</v>
      </c>
      <c r="F65" s="58"/>
      <c r="G65" s="9">
        <v>3</v>
      </c>
      <c r="H65" s="66">
        <f t="shared" si="9"/>
        <v>0.12375</v>
      </c>
    </row>
    <row r="66" spans="1:9" ht="15.6" thickBot="1" x14ac:dyDescent="0.3">
      <c r="A66" s="52"/>
      <c r="B66" s="56"/>
      <c r="C66" s="69"/>
      <c r="D66" s="11" t="s">
        <v>17</v>
      </c>
      <c r="E66" s="8">
        <f t="shared" si="8"/>
        <v>4.1250000000000002E-2</v>
      </c>
      <c r="F66" s="59"/>
      <c r="G66" s="9">
        <v>4</v>
      </c>
      <c r="H66" s="66">
        <f t="shared" si="9"/>
        <v>0.16500000000000001</v>
      </c>
    </row>
    <row r="67" spans="1:9" ht="15.6" thickBot="1" x14ac:dyDescent="0.3">
      <c r="A67" s="52"/>
      <c r="B67" s="60" t="s">
        <v>18</v>
      </c>
      <c r="C67" s="70">
        <v>0.09</v>
      </c>
      <c r="D67" s="12" t="s">
        <v>19</v>
      </c>
      <c r="E67" s="75">
        <v>0.03</v>
      </c>
      <c r="F67" s="63">
        <v>5</v>
      </c>
      <c r="G67" s="13">
        <v>4</v>
      </c>
      <c r="H67" s="66">
        <f t="shared" si="9"/>
        <v>0.12</v>
      </c>
    </row>
    <row r="68" spans="1:9" ht="15.6" thickBot="1" x14ac:dyDescent="0.3">
      <c r="A68" s="52"/>
      <c r="B68" s="61"/>
      <c r="C68" s="71"/>
      <c r="D68" s="14" t="s">
        <v>20</v>
      </c>
      <c r="E68" s="76">
        <v>0.03</v>
      </c>
      <c r="F68" s="64"/>
      <c r="G68" s="13">
        <v>4</v>
      </c>
      <c r="H68" s="66">
        <f t="shared" si="9"/>
        <v>0.12</v>
      </c>
    </row>
    <row r="69" spans="1:9" ht="15.6" thickBot="1" x14ac:dyDescent="0.3">
      <c r="A69" s="52"/>
      <c r="B69" s="62"/>
      <c r="C69" s="72"/>
      <c r="D69" s="15" t="s">
        <v>21</v>
      </c>
      <c r="E69" s="77">
        <v>0.03</v>
      </c>
      <c r="F69" s="65"/>
      <c r="G69" s="16">
        <v>4</v>
      </c>
      <c r="H69" s="66">
        <f t="shared" si="9"/>
        <v>0.12</v>
      </c>
    </row>
    <row r="70" spans="1:9" ht="16.2" thickBot="1" x14ac:dyDescent="0.3">
      <c r="A70" s="52"/>
      <c r="B70" s="17" t="s">
        <v>22</v>
      </c>
      <c r="C70" s="73">
        <v>0.34</v>
      </c>
      <c r="D70" s="18" t="s">
        <v>23</v>
      </c>
      <c r="E70" s="73">
        <v>0.34</v>
      </c>
      <c r="F70" s="19">
        <v>5</v>
      </c>
      <c r="G70" s="9">
        <v>3</v>
      </c>
      <c r="H70" s="66">
        <f t="shared" si="9"/>
        <v>1.02</v>
      </c>
    </row>
    <row r="71" spans="1:9" ht="16.2" thickBot="1" x14ac:dyDescent="0.3">
      <c r="A71" s="52"/>
      <c r="B71" s="20" t="s">
        <v>24</v>
      </c>
      <c r="C71" s="73">
        <v>0.08</v>
      </c>
      <c r="D71" s="21" t="s">
        <v>25</v>
      </c>
      <c r="E71" s="73">
        <v>0.08</v>
      </c>
      <c r="F71" s="22">
        <v>5</v>
      </c>
      <c r="G71" s="13">
        <v>4</v>
      </c>
      <c r="H71" s="66">
        <f t="shared" si="9"/>
        <v>0.32</v>
      </c>
    </row>
    <row r="72" spans="1:9" ht="16.2" thickBot="1" x14ac:dyDescent="0.3">
      <c r="A72" s="52"/>
      <c r="B72" s="17" t="s">
        <v>26</v>
      </c>
      <c r="C72" s="73">
        <v>0.08</v>
      </c>
      <c r="D72" s="18" t="s">
        <v>27</v>
      </c>
      <c r="E72" s="73">
        <v>0.08</v>
      </c>
      <c r="F72" s="19">
        <v>5</v>
      </c>
      <c r="G72" s="19">
        <v>4</v>
      </c>
      <c r="H72" s="66">
        <f t="shared" si="9"/>
        <v>0.32</v>
      </c>
    </row>
    <row r="73" spans="1:9" ht="16.2" thickBot="1" x14ac:dyDescent="0.3">
      <c r="A73" s="53"/>
      <c r="B73" s="23" t="s">
        <v>28</v>
      </c>
      <c r="C73" s="74">
        <v>0.08</v>
      </c>
      <c r="D73" s="24" t="s">
        <v>29</v>
      </c>
      <c r="E73" s="73">
        <v>0.08</v>
      </c>
      <c r="F73" s="25">
        <v>5</v>
      </c>
      <c r="G73" s="25">
        <v>5</v>
      </c>
      <c r="H73" s="66">
        <f t="shared" si="9"/>
        <v>0.4</v>
      </c>
    </row>
    <row r="74" spans="1:9" ht="16.2" thickBot="1" x14ac:dyDescent="0.35">
      <c r="A74" s="48" t="s">
        <v>30</v>
      </c>
      <c r="B74" s="49"/>
      <c r="C74" s="50"/>
      <c r="D74" s="26"/>
      <c r="E74" s="27"/>
      <c r="F74" s="28"/>
      <c r="G74" s="28"/>
      <c r="H74" s="81">
        <f>SUM(H59:H73)</f>
        <v>3.5749999999999997</v>
      </c>
      <c r="I74" s="33" t="s">
        <v>31</v>
      </c>
    </row>
  </sheetData>
  <mergeCells count="32">
    <mergeCell ref="A2:A16"/>
    <mergeCell ref="B2:B9"/>
    <mergeCell ref="C2:C9"/>
    <mergeCell ref="F2:F9"/>
    <mergeCell ref="B10:B12"/>
    <mergeCell ref="C10:C12"/>
    <mergeCell ref="F10:F12"/>
    <mergeCell ref="A17:C17"/>
    <mergeCell ref="A21:A35"/>
    <mergeCell ref="B21:B28"/>
    <mergeCell ref="C21:C28"/>
    <mergeCell ref="F21:F28"/>
    <mergeCell ref="B29:B31"/>
    <mergeCell ref="C29:C31"/>
    <mergeCell ref="F29:F31"/>
    <mergeCell ref="F59:F66"/>
    <mergeCell ref="B67:B69"/>
    <mergeCell ref="C67:C69"/>
    <mergeCell ref="F67:F69"/>
    <mergeCell ref="A36:C36"/>
    <mergeCell ref="A40:A54"/>
    <mergeCell ref="B40:B47"/>
    <mergeCell ref="C40:C47"/>
    <mergeCell ref="F40:F47"/>
    <mergeCell ref="B48:B50"/>
    <mergeCell ref="C48:C50"/>
    <mergeCell ref="F48:F50"/>
    <mergeCell ref="A74:C74"/>
    <mergeCell ref="A55:C55"/>
    <mergeCell ref="A59:A73"/>
    <mergeCell ref="B59:B66"/>
    <mergeCell ref="C59:C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6DC5-CB70-4D4A-B3A7-3CED2874F25A}">
  <dimension ref="A1:E5"/>
  <sheetViews>
    <sheetView tabSelected="1" workbookViewId="0">
      <selection activeCell="A26" sqref="A26"/>
    </sheetView>
  </sheetViews>
  <sheetFormatPr defaultColWidth="9.109375" defaultRowHeight="15.6" x14ac:dyDescent="0.3"/>
  <cols>
    <col min="1" max="1" width="28" style="29" customWidth="1"/>
    <col min="2" max="2" width="24.5546875" style="29" customWidth="1"/>
    <col min="3" max="3" width="37.33203125" style="29" customWidth="1"/>
    <col min="4" max="4" width="28" style="29" bestFit="1" customWidth="1"/>
    <col min="5" max="5" width="41.88671875" style="29" customWidth="1"/>
    <col min="6" max="6" width="20.5546875" style="29" customWidth="1"/>
    <col min="7" max="16384" width="9.109375" style="29"/>
  </cols>
  <sheetData>
    <row r="1" spans="1:5" ht="31.2" x14ac:dyDescent="0.3">
      <c r="A1" s="34" t="s">
        <v>0</v>
      </c>
      <c r="B1" s="35" t="s">
        <v>35</v>
      </c>
      <c r="C1" s="35" t="s">
        <v>36</v>
      </c>
      <c r="D1" s="35" t="s">
        <v>37</v>
      </c>
      <c r="E1" s="36" t="s">
        <v>38</v>
      </c>
    </row>
    <row r="2" spans="1:5" x14ac:dyDescent="0.3">
      <c r="A2" s="39" t="s">
        <v>8</v>
      </c>
      <c r="B2" s="37">
        <v>5</v>
      </c>
      <c r="C2" s="82">
        <f>'PART 1 Quality Scoring'!H17</f>
        <v>3.660000000000001</v>
      </c>
      <c r="D2" s="38">
        <v>0.3</v>
      </c>
      <c r="E2" s="40">
        <f>C2/B2*D2</f>
        <v>0.21960000000000005</v>
      </c>
    </row>
    <row r="3" spans="1:5" x14ac:dyDescent="0.3">
      <c r="A3" s="41" t="s">
        <v>32</v>
      </c>
      <c r="B3" s="31">
        <v>5</v>
      </c>
      <c r="C3" s="83">
        <f>'PART 1 Quality Scoring'!H36</f>
        <v>3.9999999999999996</v>
      </c>
      <c r="D3" s="30">
        <v>0.3</v>
      </c>
      <c r="E3" s="42">
        <f t="shared" ref="E3:E5" si="0">C3/B3*D3</f>
        <v>0.23999999999999996</v>
      </c>
    </row>
    <row r="4" spans="1:5" x14ac:dyDescent="0.3">
      <c r="A4" s="41" t="s">
        <v>33</v>
      </c>
      <c r="B4" s="31">
        <v>5</v>
      </c>
      <c r="C4" s="83">
        <f>'PART 1 Quality Scoring'!H55</f>
        <v>5.0000000000000009</v>
      </c>
      <c r="D4" s="30">
        <v>0.3</v>
      </c>
      <c r="E4" s="42">
        <f t="shared" si="0"/>
        <v>0.30000000000000004</v>
      </c>
    </row>
    <row r="5" spans="1:5" x14ac:dyDescent="0.3">
      <c r="A5" s="43" t="s">
        <v>34</v>
      </c>
      <c r="B5" s="44">
        <v>5</v>
      </c>
      <c r="C5" s="80">
        <f>'PART 1 Quality Scoring'!H74</f>
        <v>3.5749999999999997</v>
      </c>
      <c r="D5" s="45">
        <v>0.3</v>
      </c>
      <c r="E5" s="46">
        <f t="shared" si="0"/>
        <v>0.2145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EFC6A-83CB-4556-9D4B-165F361DED80}">
  <dimension ref="A1:A3"/>
  <sheetViews>
    <sheetView workbookViewId="0"/>
  </sheetViews>
  <sheetFormatPr defaultRowHeight="14.4" x14ac:dyDescent="0.3"/>
  <sheetData>
    <row r="1" spans="1:1" x14ac:dyDescent="0.3">
      <c r="A1" s="1" t="s">
        <v>39</v>
      </c>
    </row>
    <row r="2" spans="1:1" x14ac:dyDescent="0.3">
      <c r="A2" s="1" t="s">
        <v>40</v>
      </c>
    </row>
    <row r="3" spans="1:1" x14ac:dyDescent="0.3">
      <c r="A3" s="1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AAF49336BD964EA66192C9D5149A93" ma:contentTypeVersion="20" ma:contentTypeDescription="Create a new document." ma:contentTypeScope="" ma:versionID="d6b796a8ecdbce57b26802cd5dc0b8e4">
  <xsd:schema xmlns:xsd="http://www.w3.org/2001/XMLSchema" xmlns:xs="http://www.w3.org/2001/XMLSchema" xmlns:p="http://schemas.microsoft.com/office/2006/metadata/properties" xmlns:ns2="c9595995-0a03-4d83-bf8e-0c2e8bd95dce" xmlns:ns3="dd8606a3-d959-45f7-996e-3c98d970357c" targetNamespace="http://schemas.microsoft.com/office/2006/metadata/properties" ma:root="true" ma:fieldsID="ff11b44a373f685a1ff7e5fd58928ea3" ns2:_="" ns3:_="">
    <xsd:import namespace="c9595995-0a03-4d83-bf8e-0c2e8bd95dce"/>
    <xsd:import namespace="dd8606a3-d959-45f7-996e-3c98d97035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File_x0020_type0" minOccurs="0"/>
                <xsd:element ref="ns2:Date" minOccurs="0"/>
                <xsd:element ref="ns2:MediaLengthInSeconds" minOccurs="0"/>
                <xsd:element ref="ns2:Leadservice_x0028_forsorting_x0029_" minOccurs="0"/>
                <xsd:element ref="ns2:Leadservice_x0028_forsorting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95995-0a03-4d83-bf8e-0c2e8bd95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File_x0020_type0" ma:index="20" nillable="true" ma:displayName="File type" ma:internalName="File_x0020_type0">
      <xsd:simpleType>
        <xsd:restriction base="dms:Text">
          <xsd:maxLength value="255"/>
        </xsd:restriction>
      </xsd:simpleType>
    </xsd:element>
    <xsd:element name="Date" ma:index="21" nillable="true" ma:displayName="Date" ma:format="DateOnly" ma:internalName="Date">
      <xsd:simpleType>
        <xsd:restriction base="dms:DateTime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eadservice_x0028_forsorting_x0029_" ma:index="23" nillable="true" ma:displayName="Lead service (for sorting)" ma:format="Dropdown" ma:internalName="Leadservice_x0028_forsorting_x0029_" ma:percentage="FALSE">
      <xsd:simpleType>
        <xsd:restriction base="dms:Number"/>
      </xsd:simpleType>
    </xsd:element>
    <xsd:element name="Leadservice_x0028_forsorting" ma:index="24" nillable="true" ma:displayName="Lead service (for sorting" ma:description="To enable sorting by service number, the first number is given." ma:format="Dropdown" ma:internalName="Leadservice_x0028_forsorting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bfc3c99c-be24-4810-9e61-24813d7dc9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606a3-d959-45f7-996e-3c98d97035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3cff991a-037c-4c13-947b-520699880309}" ma:internalName="TaxCatchAll" ma:showField="CatchAllData" ma:web="dd8606a3-d959-45f7-996e-3c98d97035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adservice_x0028_forsorting_x0029_ xmlns="c9595995-0a03-4d83-bf8e-0c2e8bd95dce" xsi:nil="true"/>
    <Date xmlns="c9595995-0a03-4d83-bf8e-0c2e8bd95dce" xsi:nil="true"/>
    <Leadservice_x0028_forsorting xmlns="c9595995-0a03-4d83-bf8e-0c2e8bd95dce" xsi:nil="true"/>
    <File_x0020_type0 xmlns="c9595995-0a03-4d83-bf8e-0c2e8bd95dce" xsi:nil="true"/>
    <TaxCatchAll xmlns="dd8606a3-d959-45f7-996e-3c98d970357c" xsi:nil="true"/>
    <lcf76f155ced4ddcb4097134ff3c332f xmlns="c9595995-0a03-4d83-bf8e-0c2e8bd95dc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30FFE7-16C1-42EA-8BD9-680C31460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595995-0a03-4d83-bf8e-0c2e8bd95dce"/>
    <ds:schemaRef ds:uri="dd8606a3-d959-45f7-996e-3c98d97035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751221-455A-4BED-A211-145F7456A53B}">
  <ds:schemaRefs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9595995-0a03-4d83-bf8e-0c2e8bd95dce"/>
    <ds:schemaRef ds:uri="dd8606a3-d959-45f7-996e-3c98d970357c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F42167-0AF4-41BD-9DBD-7942B5E691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1 Quality Scoring</vt:lpstr>
      <vt:lpstr>PART 2 Quality Scoring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Olumide Ariba</cp:lastModifiedBy>
  <cp:revision/>
  <dcterms:created xsi:type="dcterms:W3CDTF">2006-09-16T00:00:00Z</dcterms:created>
  <dcterms:modified xsi:type="dcterms:W3CDTF">2022-10-25T12:21:45Z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0x0101005EAAF49336BD964EA66192C9D5149A93</vt:lpwstr>
  </property>
  <property fmtid="{D5CDD505-2E9C-101B-9397-08002B2CF9AE}" pid="3" name="MediaServiceImageTags">
    <vt:lpwstr/>
  </property>
</Properties>
</file>